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15\II.Q\KSUSV_HC_GARAZE_PRISTRESEK\ROZPOCET 240325\"/>
    </mc:Choice>
  </mc:AlternateContent>
  <bookViews>
    <workbookView xWindow="0" yWindow="0" windowWidth="0" windowHeight="0"/>
  </bookViews>
  <sheets>
    <sheet name="Rekapitulace stavby" sheetId="1" r:id="rId1"/>
    <sheet name="VRN - Vedlejší a ostatní ..." sheetId="2" r:id="rId2"/>
    <sheet name="02 - Architektonicko - st..." sheetId="3" r:id="rId3"/>
    <sheet name="IO-01 - Zpevněné plochy  " sheetId="4" r:id="rId4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'VRN - Vedlejší a ostatní ...'!$C$121:$K$144</definedName>
    <definedName name="_xlnm.Print_Area" localSheetId="1">'VRN - Vedlejší a ostatní ...'!$C$4:$J$76,'VRN - Vedlejší a ostatní ...'!$C$82:$J$101,'VRN - Vedlejší a ostatní ...'!$C$107:$K$144</definedName>
    <definedName name="_xlnm.Print_Titles" localSheetId="1">'VRN - Vedlejší a ostatní ...'!$121:$121</definedName>
    <definedName name="_xlnm._FilterDatabase" localSheetId="2" hidden="1">'02 - Architektonicko - st...'!$C$132:$K$435</definedName>
    <definedName name="_xlnm.Print_Area" localSheetId="2">'02 - Architektonicko - st...'!$C$4:$J$76,'02 - Architektonicko - st...'!$C$82:$J$112,'02 - Architektonicko - st...'!$C$118:$K$435</definedName>
    <definedName name="_xlnm.Print_Titles" localSheetId="2">'02 - Architektonicko - st...'!$132:$132</definedName>
    <definedName name="_xlnm._FilterDatabase" localSheetId="3" hidden="1">'IO-01 - Zpevněné plochy  '!$C$123:$K$177</definedName>
    <definedName name="_xlnm.Print_Area" localSheetId="3">'IO-01 - Zpevněné plochy  '!$C$4:$J$76,'IO-01 - Zpevněné plochy  '!$C$82:$J$103,'IO-01 - Zpevněné plochy  '!$C$109:$K$177</definedName>
    <definedName name="_xlnm.Print_Titles" localSheetId="3">'IO-01 - Zpevněné plochy  '!$123:$123</definedName>
  </definedNames>
  <calcPr/>
</workbook>
</file>

<file path=xl/calcChain.xml><?xml version="1.0" encoding="utf-8"?>
<calcChain xmlns="http://schemas.openxmlformats.org/spreadsheetml/2006/main">
  <c i="4" l="1" r="J39"/>
  <c r="J38"/>
  <c i="1" r="AY100"/>
  <c i="4" r="J37"/>
  <c i="1" r="AX100"/>
  <c i="4"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J120"/>
  <c r="F120"/>
  <c r="F118"/>
  <c r="E116"/>
  <c r="J93"/>
  <c r="F93"/>
  <c r="F91"/>
  <c r="E89"/>
  <c r="J26"/>
  <c r="E26"/>
  <c r="J94"/>
  <c r="J25"/>
  <c r="J20"/>
  <c r="E20"/>
  <c r="F121"/>
  <c r="J19"/>
  <c r="J14"/>
  <c r="J91"/>
  <c r="E7"/>
  <c r="E112"/>
  <c i="3" r="J39"/>
  <c r="J38"/>
  <c i="1" r="AY98"/>
  <c i="3" r="J37"/>
  <c i="1" r="AX98"/>
  <c i="3" r="BI431"/>
  <c r="BH431"/>
  <c r="BG431"/>
  <c r="BF431"/>
  <c r="T431"/>
  <c r="R431"/>
  <c r="P431"/>
  <c r="BI415"/>
  <c r="BH415"/>
  <c r="BG415"/>
  <c r="BF415"/>
  <c r="T415"/>
  <c r="R415"/>
  <c r="P415"/>
  <c r="BI406"/>
  <c r="BH406"/>
  <c r="BG406"/>
  <c r="BF406"/>
  <c r="T406"/>
  <c r="R406"/>
  <c r="P406"/>
  <c r="BI402"/>
  <c r="BH402"/>
  <c r="BG402"/>
  <c r="BF402"/>
  <c r="T402"/>
  <c r="R402"/>
  <c r="P402"/>
  <c r="BI399"/>
  <c r="BH399"/>
  <c r="BG399"/>
  <c r="BF399"/>
  <c r="T399"/>
  <c r="R399"/>
  <c r="P399"/>
  <c r="BI393"/>
  <c r="BH393"/>
  <c r="BG393"/>
  <c r="BF393"/>
  <c r="T393"/>
  <c r="R393"/>
  <c r="P393"/>
  <c r="BI387"/>
  <c r="BH387"/>
  <c r="BG387"/>
  <c r="BF387"/>
  <c r="T387"/>
  <c r="R387"/>
  <c r="P387"/>
  <c r="BI381"/>
  <c r="BH381"/>
  <c r="BG381"/>
  <c r="BF381"/>
  <c r="T381"/>
  <c r="R381"/>
  <c r="P381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T360"/>
  <c r="R361"/>
  <c r="R360"/>
  <c r="P361"/>
  <c r="P360"/>
  <c r="BI357"/>
  <c r="BH357"/>
  <c r="BG357"/>
  <c r="BF357"/>
  <c r="T357"/>
  <c r="R357"/>
  <c r="P357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39"/>
  <c r="BH339"/>
  <c r="BG339"/>
  <c r="BF339"/>
  <c r="T339"/>
  <c r="R339"/>
  <c r="P339"/>
  <c r="BI333"/>
  <c r="BH333"/>
  <c r="BG333"/>
  <c r="BF333"/>
  <c r="T333"/>
  <c r="R333"/>
  <c r="P333"/>
  <c r="BI332"/>
  <c r="BH332"/>
  <c r="BG332"/>
  <c r="BF332"/>
  <c r="T332"/>
  <c r="R332"/>
  <c r="P332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2"/>
  <c r="BH272"/>
  <c r="BG272"/>
  <c r="BF272"/>
  <c r="T272"/>
  <c r="R272"/>
  <c r="P272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1"/>
  <c r="BH211"/>
  <c r="BG211"/>
  <c r="BF211"/>
  <c r="T211"/>
  <c r="R211"/>
  <c r="P211"/>
  <c r="BI191"/>
  <c r="BH191"/>
  <c r="BG191"/>
  <c r="BF191"/>
  <c r="T191"/>
  <c r="R191"/>
  <c r="P191"/>
  <c r="BI189"/>
  <c r="BH189"/>
  <c r="BG189"/>
  <c r="BF189"/>
  <c r="T189"/>
  <c r="R189"/>
  <c r="P189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1"/>
  <c r="BH161"/>
  <c r="BG161"/>
  <c r="BF161"/>
  <c r="T161"/>
  <c r="R161"/>
  <c r="P161"/>
  <c r="BI158"/>
  <c r="BH158"/>
  <c r="BG158"/>
  <c r="BF158"/>
  <c r="T158"/>
  <c r="R158"/>
  <c r="P158"/>
  <c r="BI151"/>
  <c r="BH151"/>
  <c r="BG151"/>
  <c r="BF151"/>
  <c r="T151"/>
  <c r="R151"/>
  <c r="P151"/>
  <c r="BI141"/>
  <c r="BH141"/>
  <c r="BG141"/>
  <c r="BF141"/>
  <c r="T141"/>
  <c r="R141"/>
  <c r="P141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94"/>
  <c r="J25"/>
  <c r="J20"/>
  <c r="E20"/>
  <c r="F94"/>
  <c r="J19"/>
  <c r="J14"/>
  <c r="J127"/>
  <c r="E7"/>
  <c r="E121"/>
  <c i="2" r="J39"/>
  <c r="J38"/>
  <c i="1" r="AY96"/>
  <c i="2" r="J37"/>
  <c i="1" r="AX96"/>
  <c i="2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94"/>
  <c r="J19"/>
  <c r="J14"/>
  <c r="J116"/>
  <c r="E7"/>
  <c r="E110"/>
  <c i="1" r="L90"/>
  <c r="AM90"/>
  <c r="AM89"/>
  <c r="L89"/>
  <c r="AM87"/>
  <c r="L87"/>
  <c r="L85"/>
  <c r="L84"/>
  <c i="2" r="J139"/>
  <c r="BK133"/>
  <c i="1" r="AS99"/>
  <c i="2" r="BK141"/>
  <c r="J133"/>
  <c r="BK125"/>
  <c i="1" r="AS95"/>
  <c i="3" r="BK399"/>
  <c r="BK372"/>
  <c r="J339"/>
  <c r="BK325"/>
  <c r="J300"/>
  <c r="BK272"/>
  <c r="J230"/>
  <c r="BK176"/>
  <c r="BK136"/>
  <c r="BK387"/>
  <c r="BK361"/>
  <c r="BK333"/>
  <c r="J307"/>
  <c r="J279"/>
  <c r="J245"/>
  <c r="BK211"/>
  <c r="J161"/>
  <c r="BK431"/>
  <c r="BK381"/>
  <c r="J361"/>
  <c r="BK339"/>
  <c r="BK317"/>
  <c r="BK288"/>
  <c r="J259"/>
  <c r="J233"/>
  <c r="BK219"/>
  <c r="BK161"/>
  <c r="BK254"/>
  <c r="J236"/>
  <c r="BK191"/>
  <c i="4" r="BK165"/>
  <c r="J145"/>
  <c r="J132"/>
  <c r="J175"/>
  <c r="J152"/>
  <c r="J165"/>
  <c i="2" r="BK127"/>
  <c r="J135"/>
  <c i="3" r="BK415"/>
  <c r="J381"/>
  <c r="BK357"/>
  <c r="BK307"/>
  <c r="BK285"/>
  <c r="J242"/>
  <c r="J189"/>
  <c r="J151"/>
  <c r="J406"/>
  <c r="J375"/>
  <c r="BK346"/>
  <c r="J317"/>
  <c r="J285"/>
  <c r="BK242"/>
  <c r="J171"/>
  <c r="J415"/>
  <c r="J393"/>
  <c r="BK369"/>
  <c r="BK349"/>
  <c r="BK303"/>
  <c r="J272"/>
  <c r="BK236"/>
  <c r="J220"/>
  <c r="J211"/>
  <c r="J251"/>
  <c r="BK228"/>
  <c i="4" r="J171"/>
  <c r="BK152"/>
  <c r="J140"/>
  <c r="BK160"/>
  <c r="BK145"/>
  <c r="J127"/>
  <c r="BK135"/>
  <c i="2" r="BK143"/>
  <c r="BK131"/>
  <c i="1" r="AS97"/>
  <c i="2" r="BK139"/>
  <c r="BK129"/>
  <c r="BK137"/>
  <c r="J125"/>
  <c i="3" r="J402"/>
  <c r="BK379"/>
  <c r="J352"/>
  <c r="J322"/>
  <c r="J295"/>
  <c r="BK245"/>
  <c r="BK189"/>
  <c r="BK158"/>
  <c r="BK402"/>
  <c r="J369"/>
  <c r="BK352"/>
  <c r="J325"/>
  <c r="BK295"/>
  <c r="BK265"/>
  <c r="BK220"/>
  <c r="J191"/>
  <c r="BK151"/>
  <c r="BK406"/>
  <c r="BK375"/>
  <c r="J357"/>
  <c r="J333"/>
  <c r="BK300"/>
  <c r="J265"/>
  <c r="J254"/>
  <c r="BK230"/>
  <c r="J176"/>
  <c r="J141"/>
  <c r="BK239"/>
  <c r="BK217"/>
  <c i="4" r="BK175"/>
  <c r="BK157"/>
  <c r="BK127"/>
  <c r="BK168"/>
  <c r="J135"/>
  <c r="J157"/>
  <c i="2" r="J141"/>
  <c r="J137"/>
  <c r="J129"/>
  <c r="J143"/>
  <c r="BK135"/>
  <c r="J127"/>
  <c r="J131"/>
  <c i="3" r="J431"/>
  <c r="J387"/>
  <c r="J366"/>
  <c r="BK332"/>
  <c r="J303"/>
  <c r="BK262"/>
  <c r="J239"/>
  <c r="BK180"/>
  <c r="BK141"/>
  <c r="BK393"/>
  <c r="J372"/>
  <c r="J349"/>
  <c r="J332"/>
  <c r="J288"/>
  <c r="J262"/>
  <c r="J219"/>
  <c r="J180"/>
  <c r="J136"/>
  <c r="J399"/>
  <c r="J379"/>
  <c r="BK366"/>
  <c r="J346"/>
  <c r="BK322"/>
  <c r="BK279"/>
  <c r="BK251"/>
  <c r="J228"/>
  <c r="J217"/>
  <c r="BK171"/>
  <c r="BK259"/>
  <c r="BK233"/>
  <c r="J158"/>
  <c i="4" r="J160"/>
  <c r="J149"/>
  <c r="J168"/>
  <c r="BK171"/>
  <c r="BK149"/>
  <c r="BK132"/>
  <c r="BK140"/>
  <c i="2" l="1" r="BK124"/>
  <c r="BK123"/>
  <c r="BK122"/>
  <c r="J122"/>
  <c r="J98"/>
  <c i="3" r="R135"/>
  <c r="P179"/>
  <c r="T210"/>
  <c r="P227"/>
  <c r="T250"/>
  <c r="T294"/>
  <c r="R345"/>
  <c r="BK365"/>
  <c r="J365"/>
  <c r="J109"/>
  <c r="BK378"/>
  <c r="J378"/>
  <c r="J110"/>
  <c r="R378"/>
  <c r="R405"/>
  <c i="4" r="P126"/>
  <c r="T148"/>
  <c i="2" r="P124"/>
  <c r="P123"/>
  <c r="P122"/>
  <c i="1" r="AU96"/>
  <c i="3" r="T135"/>
  <c r="R179"/>
  <c r="R210"/>
  <c r="R227"/>
  <c r="P250"/>
  <c r="BK294"/>
  <c r="J294"/>
  <c r="J105"/>
  <c r="BK345"/>
  <c r="J345"/>
  <c r="J106"/>
  <c r="T345"/>
  <c r="R365"/>
  <c r="R364"/>
  <c r="P378"/>
  <c r="BK405"/>
  <c r="J405"/>
  <c r="J111"/>
  <c r="T405"/>
  <c i="4" r="BK148"/>
  <c r="J148"/>
  <c r="J101"/>
  <c i="2" r="R124"/>
  <c r="R123"/>
  <c r="R122"/>
  <c i="3" r="P135"/>
  <c r="T179"/>
  <c r="BK227"/>
  <c r="J227"/>
  <c r="J103"/>
  <c r="BK250"/>
  <c r="J250"/>
  <c r="J104"/>
  <c r="P294"/>
  <c i="4" r="BK126"/>
  <c r="J126"/>
  <c r="J100"/>
  <c r="R126"/>
  <c r="R148"/>
  <c i="2" r="T124"/>
  <c r="T123"/>
  <c r="T122"/>
  <c i="3" r="BK135"/>
  <c r="J135"/>
  <c r="J100"/>
  <c r="BK179"/>
  <c r="J179"/>
  <c r="J101"/>
  <c r="BK210"/>
  <c r="J210"/>
  <c r="J102"/>
  <c r="P210"/>
  <c r="T227"/>
  <c r="R250"/>
  <c r="R294"/>
  <c r="P345"/>
  <c r="P365"/>
  <c r="T365"/>
  <c r="T378"/>
  <c r="P405"/>
  <c i="4" r="T126"/>
  <c r="T125"/>
  <c r="T124"/>
  <c r="P148"/>
  <c i="3" r="BK360"/>
  <c r="J360"/>
  <c r="J107"/>
  <c i="4" r="BK174"/>
  <c r="J174"/>
  <c r="J102"/>
  <c r="J118"/>
  <c r="J121"/>
  <c r="BE127"/>
  <c r="BE145"/>
  <c r="F94"/>
  <c r="BE152"/>
  <c r="BE157"/>
  <c r="BE160"/>
  <c r="BE140"/>
  <c r="BE149"/>
  <c r="BE165"/>
  <c r="BE171"/>
  <c r="BE175"/>
  <c r="E85"/>
  <c r="BE132"/>
  <c r="BE135"/>
  <c r="BE168"/>
  <c i="2" r="J124"/>
  <c r="J100"/>
  <c i="3" r="J91"/>
  <c r="J130"/>
  <c r="BE136"/>
  <c r="BE141"/>
  <c r="BE151"/>
  <c r="BE158"/>
  <c r="BE176"/>
  <c r="BE189"/>
  <c r="BE217"/>
  <c r="BE228"/>
  <c r="BE242"/>
  <c r="BE262"/>
  <c i="2" r="J123"/>
  <c r="J99"/>
  <c i="3" r="BE180"/>
  <c r="BE239"/>
  <c r="BE265"/>
  <c r="BE272"/>
  <c r="BE285"/>
  <c r="BE295"/>
  <c r="BE307"/>
  <c r="BE332"/>
  <c r="BE333"/>
  <c r="BE339"/>
  <c r="BE372"/>
  <c r="BE379"/>
  <c r="BE387"/>
  <c r="BE393"/>
  <c r="E85"/>
  <c r="F130"/>
  <c r="BE211"/>
  <c r="BE245"/>
  <c r="BE251"/>
  <c r="BE300"/>
  <c r="BE322"/>
  <c r="BE349"/>
  <c r="BE361"/>
  <c r="BE366"/>
  <c r="BE375"/>
  <c r="BE381"/>
  <c r="BE399"/>
  <c r="BE161"/>
  <c r="BE171"/>
  <c r="BE191"/>
  <c r="BE219"/>
  <c r="BE220"/>
  <c r="BE230"/>
  <c r="BE233"/>
  <c r="BE236"/>
  <c r="BE254"/>
  <c r="BE259"/>
  <c r="BE279"/>
  <c r="BE288"/>
  <c r="BE303"/>
  <c r="BE317"/>
  <c r="BE325"/>
  <c r="BE346"/>
  <c r="BE352"/>
  <c r="BE357"/>
  <c r="BE369"/>
  <c r="BE402"/>
  <c r="BE406"/>
  <c r="BE415"/>
  <c r="BE431"/>
  <c i="2" r="E85"/>
  <c r="J91"/>
  <c r="BE127"/>
  <c r="BE139"/>
  <c r="J94"/>
  <c r="F119"/>
  <c r="BE141"/>
  <c r="BE143"/>
  <c r="BE125"/>
  <c r="BE129"/>
  <c r="BE131"/>
  <c r="BE133"/>
  <c r="BE135"/>
  <c r="BE137"/>
  <c i="1" r="AU95"/>
  <c i="2" r="J36"/>
  <c i="1" r="AW96"/>
  <c i="3" r="F37"/>
  <c i="1" r="BB98"/>
  <c r="BB97"/>
  <c r="AX97"/>
  <c i="4" r="J36"/>
  <c i="1" r="AW100"/>
  <c i="4" r="F37"/>
  <c i="1" r="BB100"/>
  <c r="BB99"/>
  <c r="AX99"/>
  <c i="2" r="F38"/>
  <c i="1" r="BC96"/>
  <c r="BC95"/>
  <c i="3" r="F36"/>
  <c i="1" r="BA98"/>
  <c r="BA97"/>
  <c r="AW97"/>
  <c i="3" r="F38"/>
  <c i="1" r="BC98"/>
  <c r="BC97"/>
  <c r="AY97"/>
  <c r="AS94"/>
  <c i="2" r="F39"/>
  <c i="1" r="BD96"/>
  <c r="BD95"/>
  <c i="3" r="J36"/>
  <c i="1" r="AW98"/>
  <c i="4" r="F38"/>
  <c i="1" r="BC100"/>
  <c r="BC99"/>
  <c r="AY99"/>
  <c i="4" r="F36"/>
  <c i="1" r="BA100"/>
  <c r="BA99"/>
  <c r="AW99"/>
  <c i="2" r="F36"/>
  <c i="1" r="BA96"/>
  <c r="BA95"/>
  <c i="2" r="F37"/>
  <c i="1" r="BB96"/>
  <c r="BB95"/>
  <c r="AX95"/>
  <c i="3" r="F39"/>
  <c i="1" r="BD98"/>
  <c r="BD97"/>
  <c i="2" r="J32"/>
  <c i="4" r="F39"/>
  <c i="1" r="BD100"/>
  <c r="BD99"/>
  <c i="3" l="1" r="P364"/>
  <c i="4" r="P125"/>
  <c r="P124"/>
  <c i="1" r="AU100"/>
  <c i="3" r="T364"/>
  <c r="T134"/>
  <c r="R134"/>
  <c r="R133"/>
  <c i="4" r="R125"/>
  <c r="R124"/>
  <c i="3" r="P134"/>
  <c r="P133"/>
  <c i="1" r="AU98"/>
  <c i="3" r="BK134"/>
  <c r="J134"/>
  <c r="J99"/>
  <c i="4" r="BK125"/>
  <c r="J125"/>
  <c r="J99"/>
  <c i="3" r="BK364"/>
  <c r="J364"/>
  <c r="J108"/>
  <c i="1" r="AG96"/>
  <c r="AU97"/>
  <c r="AW95"/>
  <c r="AY95"/>
  <c r="AG95"/>
  <c i="3" r="J35"/>
  <c i="1" r="AV98"/>
  <c r="AT98"/>
  <c i="2" r="F35"/>
  <c i="1" r="AZ96"/>
  <c r="AZ95"/>
  <c r="AV95"/>
  <c r="BD94"/>
  <c r="W33"/>
  <c r="BC94"/>
  <c r="AY94"/>
  <c i="4" r="J35"/>
  <c i="1" r="AV100"/>
  <c r="AT100"/>
  <c r="AU99"/>
  <c i="2" r="J35"/>
  <c i="1" r="AV96"/>
  <c r="AT96"/>
  <c r="AN96"/>
  <c i="4" r="F35"/>
  <c i="1" r="AZ100"/>
  <c r="AZ99"/>
  <c r="AV99"/>
  <c r="AT99"/>
  <c r="BB94"/>
  <c r="W31"/>
  <c r="BA94"/>
  <c r="AW94"/>
  <c r="AK30"/>
  <c i="3" r="F35"/>
  <c i="1" r="AZ98"/>
  <c r="AZ97"/>
  <c r="AV97"/>
  <c r="AT97"/>
  <c i="3" l="1" r="T133"/>
  <c r="BK133"/>
  <c r="J133"/>
  <c i="4" r="BK124"/>
  <c r="J124"/>
  <c i="2" r="J41"/>
  <c i="3" r="J32"/>
  <c i="1" r="AG98"/>
  <c r="AG97"/>
  <c r="AT95"/>
  <c r="AN95"/>
  <c r="W32"/>
  <c r="W30"/>
  <c r="AU94"/>
  <c i="4" r="J32"/>
  <c i="1" r="AG100"/>
  <c r="AG99"/>
  <c r="AX94"/>
  <c r="AZ94"/>
  <c r="AV94"/>
  <c r="AK29"/>
  <c i="4" l="1" r="J41"/>
  <c i="3" r="J41"/>
  <c i="4" r="J98"/>
  <c i="3" r="J98"/>
  <c i="1" r="AN98"/>
  <c r="AN100"/>
  <c r="AN99"/>
  <c r="AN97"/>
  <c r="AG94"/>
  <c r="AK26"/>
  <c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<sst xmlns="http://schemas.openxmlformats.org/spreadsheetml/2006/main">
  <si>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</si>
  <si>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</si>
  <si>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</si>
  <si>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</si>
  <si>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</si>
  <si>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{7b9b89ff-08eb-40ca-a0de-2e6e923f74d9}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</si>
  <si>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</si>
  <si>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</si>
  <si>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</si>
  <si>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</si>
  <si>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</si>
  <si>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</si>
  <si>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</si>
  <si>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</si>
  <si>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15-065b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</si>
  <si>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</si>
  <si>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</si>
  <si>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Novostavba garáží (3ks) a přístřešku na posypový materiál v areálu KSÚSV v Horní Cerekvi</t>
  </si>
  <si>
    <t>0,1</t>
  </si>
  <si>
    <t>KSO:</t>
  </si>
  <si>
    <t>CC-CZ:</t>
  </si>
  <si>
    <t>1</t>
  </si>
  <si>
    <t>Místo:</t>
  </si>
  <si>
    <t>město Horní Cerekev, areál KSÚSV</t>
  </si>
  <si>
    <t>Datum:</t>
  </si>
  <si>
    <t>26. 3. 2024</t>
  </si>
  <si>
    <t>10</t>
  </si>
  <si>
    <t>100</t>
  </si>
  <si>
    <t>Zadavatel:</t>
  </si>
  <si>
    <t>IČ:</t>
  </si>
  <si>
    <t>00090450</t>
  </si>
  <si>
    <t>Krajská správa a údržba silnic Vysočiny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</si>
  <si>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</si>
  <si>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</si>
  <si>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</si>
  <si>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</si>
  <si>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</si>
  <si>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</si>
  <si>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</si>
  <si>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</si>
  <si>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</si>
  <si>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</si>
  <si>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</si>
  <si>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</si>
  <si>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</si>
  <si>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</si>
  <si>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</si>
  <si>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</si>
  <si>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</si>
  <si>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</si>
  <si>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</si>
  <si>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</si>
  <si>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</si>
  <si>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</si>
  <si>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</si>
  <si>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</si>
  <si>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</si>
  <si>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</si>
  <si>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</si>
  <si>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</si>
  <si>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</si>
  <si>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</si>
  <si>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</si>
  <si>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</si>
  <si>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</si>
  <si>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</si>
  <si>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</si>
  <si>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</si>
  <si>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</si>
  <si>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</si>
  <si>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</si>
  <si>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</si>
  <si>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</si>
  <si>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</si>
  <si>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</si>
  <si>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</si>
  <si>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</si>
  <si>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</si>
  <si>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</si>
  <si>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</si>
  <si>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</si>
  <si>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</si>
  <si>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</si>
  <si>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</si>
  <si>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</si>
  <si>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</si>
  <si>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</si>
  <si>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</si>
  <si>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</si>
  <si>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</si>
  <si>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</si>
  <si>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{d452cf1a-10f9-467e-9db8-97784bbf629f}</t>
  </si>
  <si>
    <t>2</t>
  </si>
  <si>
    <t>/</t>
  </si>
  <si>
    <t>Soupis</t>
  </si>
  <si>
    <t>{850767d2-97aa-4db6-ba14-4ce92ef2545a}</t>
  </si>
  <si>
    <t>SO-02</t>
  </si>
  <si>
    <t>Přístřešek na posypový materiál</t>
  </si>
  <si>
    <t>STA</t>
  </si>
  <si>
    <t>{ee74863c-1167-4faf-97df-fed61de3452f}</t>
  </si>
  <si>
    <t>02</t>
  </si>
  <si>
    <t>Architektonicko - stavební řešení</t>
  </si>
  <si>
    <t>{9e202686-67f6-4ed4-b817-445f7a26b1c1}</t>
  </si>
  <si>
    <t>8116991</t>
  </si>
  <si>
    <t>IO-01</t>
  </si>
  <si>
    <t>Terénní úpravy</t>
  </si>
  <si>
    <t>ING</t>
  </si>
  <si>
    <t>{e6f7f3d6-e13c-4555-be83-98b7d91e9ed8}</t>
  </si>
  <si>
    <t xml:space="preserve">Zpevněné plochy  </t>
  </si>
  <si>
    <t>{aa49a92a-5685-4650-8bca-161bdee5f174}</t>
  </si>
  <si>
    <t>8232711</t>
  </si>
  <si>
    <t>KRYCÍ LIST SOUPISU PRACÍ</t>
  </si>
  <si>
    <t>Objekt:</t>
  </si>
  <si>
    <t>VRN - Vedlejší a ostatní rozpočtové náklady</t>
  </si>
  <si>
    <t>Soupis: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</si>
  <si>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</si>
  <si>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</si>
  <si>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</si>
  <si>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</si>
  <si>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</si>
  <si>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</si>
  <si>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</si>
  <si>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</si>
  <si>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</si>
  <si>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</si>
  <si>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</si>
  <si>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</si>
  <si>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</si>
  <si>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</si>
  <si>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</si>
  <si>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</si>
  <si>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</si>
  <si>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</si>
  <si>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</si>
  <si>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</si>
  <si>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</si>
  <si>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</si>
  <si>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</si>
  <si>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</si>
  <si>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</si>
  <si>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</si>
  <si>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</si>
  <si>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</si>
  <si>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001</t>
  </si>
  <si>
    <t>Zařízení staveniště, BOZP</t>
  </si>
  <si>
    <t>kpl</t>
  </si>
  <si>
    <t>1394522077</t>
  </si>
  <si>
    <t>PP</t>
  </si>
  <si>
    <t xml:space="preserve">Veškeré náklady a činnosti související s vybudováním, provozem a likvidací staveniště, včetně zajištění připojení na elektrickou energii, vodu a odvodnění staveniště, včetně provádění každodenního hrubého úklidu staveniště a včetně průběžné likvidace vznikajících odpadů oprávněnou osobou.
Standardní prvky BOZP (mobilní oplocení, výstražné značení, přechody výkopů vč. oplocení, zábradlí, atd - vč. jejich dodávky, montáže, údržby a demontáže, resp. likvidace) a povinosti vyplývající z plánu BOZP vč. připomínek příslušných úřadů. </t>
  </si>
  <si>
    <t>002</t>
  </si>
  <si>
    <t>Náklady vyplívající z požadavků DOSS a správců inženýrských sítí.</t>
  </si>
  <si>
    <t>-1334955976</t>
  </si>
  <si>
    <t xml:space="preserve">Veškeré náklady vyplívající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 </t>
  </si>
  <si>
    <t>3</t>
  </si>
  <si>
    <t>003</t>
  </si>
  <si>
    <t xml:space="preserve">Geodetické vytýčení  </t>
  </si>
  <si>
    <t>-1592326142</t>
  </si>
  <si>
    <t>Vytýčení nově budovaných inženýrských sítí a stavebních objetků, vytýčení hranice pozemku, vytýčení stávajících inženýrských sítí i jejich správci, kontrolní měření. Vytýčení bude provedeno vč. stabilizace vytyčonaných bodů v terénu, pro potřeby stavby.</t>
  </si>
  <si>
    <t>004</t>
  </si>
  <si>
    <t>Geodetické zaměření řešených stavebních objetků po dokončení díla</t>
  </si>
  <si>
    <t>-1533253880</t>
  </si>
  <si>
    <t xml:space="preserve">Geodetické zaměření řešených stavebních objetků (zpevněné plochy, parkoviště, chodníky, ...)  ve 3 tištěných vyhotoveních + 1x elektronicky CD)</t>
  </si>
  <si>
    <t>5</t>
  </si>
  <si>
    <t>005</t>
  </si>
  <si>
    <t>Geodetické zaměření inženýrských objektů po dokončení díla</t>
  </si>
  <si>
    <t>305024399</t>
  </si>
  <si>
    <t>Geodetické zaměření inženýrských objektů ve 3 tištěných vyhotoveních + 1x elektronicky CD)</t>
  </si>
  <si>
    <t>6</t>
  </si>
  <si>
    <t>006</t>
  </si>
  <si>
    <t>Geometrický plán</t>
  </si>
  <si>
    <t>-1224042796</t>
  </si>
  <si>
    <t xml:space="preserve">Geometrický plán objektů podléhajících vkladu do katastru nemovitostí (budovy, inženýrské sítě, věcná břemena k částem pozemků) v 6ti tištěných vyhotoveních + 1x elektronicky CD </t>
  </si>
  <si>
    <t>7</t>
  </si>
  <si>
    <t>007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</si>
  <si>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</si>
  <si>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</si>
  <si>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</si>
  <si>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</si>
  <si>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008</t>
  </si>
  <si>
    <t>Kompletace dokladové části stavby k předání, převzetí a kolaudaci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</si>
  <si>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</si>
  <si>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</si>
  <si>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</si>
  <si>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009</t>
  </si>
  <si>
    <t>Náklady spojené prováděním stavby v blízkosti stávajících objektů, technologie</t>
  </si>
  <si>
    <t>-426533918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</si>
  <si>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hluk), zajištění přístupu do sousedních objektů, zajištění konstrukcí a technologií proti poškození.                                                                                                                                                      </t>
  </si>
  <si>
    <t>010</t>
  </si>
  <si>
    <t>Zpracování a předložení harmonogramů po předání staveniště</t>
  </si>
  <si>
    <t>-111364358</t>
  </si>
  <si>
    <t>Náklady na vyhotovení a předložení finančního a časového harmonogramu prací a plnění do 10 dnů po předání staveniště.</t>
  </si>
  <si>
    <t>SO-02 - Přístřešek na posypový materiál</t>
  </si>
  <si>
    <t>02 - Architektonicko - 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</si>
  <si>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D.1.0 Technická zpráva (společná pro části D.1.1, D.1.2 a D.1.4) 1.2.1 Půdorys základů 1.2.2 Půdorys 1.NP 1.2.3 Půdorys střechy 1.2.4 Řez A-A' 1.2.5 Pohledy  1.3.0 PBŘ - Technická zpráva 1.3.1 Půdorys 1.NP - PBŘ - viz. část D.1.1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</si>
  <si>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</si>
  <si>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</si>
  <si>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</si>
  <si>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</si>
  <si>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</si>
  <si>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</si>
  <si>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</si>
  <si>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</si>
  <si>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</si>
  <si>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</si>
  <si>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</si>
  <si>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</si>
  <si>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</si>
  <si>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</si>
  <si>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</si>
  <si>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</si>
  <si>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131351104</t>
  </si>
  <si>
    <t>Hloubení jam nezapažených v hornině třídy těžitelnosti II skupiny 4 objem do 500 m3 strojně</t>
  </si>
  <si>
    <t>m3</t>
  </si>
  <si>
    <t>CS ÚRS 2024 01</t>
  </si>
  <si>
    <t>1540144008</t>
  </si>
  <si>
    <t>Hloubení nezapažených jam a zářezů strojně s urovnáním dna do předepsaného profilu a spádu v hornině třídy těžitelnosti II skupiny 4 přes 100 do 500 m3</t>
  </si>
  <si>
    <t>Online PSC</t>
  </si>
  <si>
    <t>https://podminky.urs.cz/item/CS_URS_2024_01/131351104</t>
  </si>
  <si>
    <t>VV</t>
  </si>
  <si>
    <t>(11,4*5+39)*3*0,8</t>
  </si>
  <si>
    <t>Součet</t>
  </si>
  <si>
    <t>132351103</t>
  </si>
  <si>
    <t>Hloubení rýh nezapažených š do 800 mm v hornině třídy těžitelnosti II skupiny 4 objem do 100 m3 strojně</t>
  </si>
  <si>
    <t>553073276</t>
  </si>
  <si>
    <t>Hloubení nezapažených rýh šířky do 800 mm strojně s urovnáním dna do předepsaného profilu a spádu v hornině třídy těžitelnosti II skupiny 4 přes 50 do 100 m3</t>
  </si>
  <si>
    <t>https://podminky.urs.cz/item/CS_URS_2024_01/132351103</t>
  </si>
  <si>
    <t xml:space="preserve">"č.1.2.1 - Půdorys základů </t>
  </si>
  <si>
    <t>10,8*0,6*0,7*5</t>
  </si>
  <si>
    <t>0,6*0,6*0,7*2*5</t>
  </si>
  <si>
    <t>1,2*0,6*0,7*4*2*5</t>
  </si>
  <si>
    <t>39*0,6*0,7</t>
  </si>
  <si>
    <t>1,2*0,6*0,7*24</t>
  </si>
  <si>
    <t>162351123</t>
  </si>
  <si>
    <t>Vodorovné přemístění přes 50 do 500 m výkopku/sypaniny z hornin třídy těžitelnosti II skupiny 4 a 5</t>
  </si>
  <si>
    <t>1333671837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</si>
  <si>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</si>
  <si>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https://podminky.urs.cz/item/CS_URS_2024_01/162351123</t>
  </si>
  <si>
    <t>230,4</t>
  </si>
  <si>
    <t>73,836</t>
  </si>
  <si>
    <t>-167,112</t>
  </si>
  <si>
    <t>171151103</t>
  </si>
  <si>
    <t>Uložení sypaniny z hornin soudržných do násypů zhutněných strojně</t>
  </si>
  <si>
    <t>1804656774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</si>
  <si>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</si>
  <si>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</si>
  <si>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174151102</t>
  </si>
  <si>
    <t>Zásyp v prostoru s omezeným pohybem stroje sypaninou se zhutněním</t>
  </si>
  <si>
    <t>-2144914438</t>
  </si>
  <si>
    <t>Zásyp sypaninou z jakékoliv horniny strojně s uložením výkopku ve vrstvách se zhutněním v prostorách s omezeným pohybem stroje s urovnáním povrchu zásypu</t>
  </si>
  <si>
    <t>https://podminky.urs.cz/item/CS_URS_2024_01/174151102</t>
  </si>
  <si>
    <t>-10,8*0,6*0,6*5</t>
  </si>
  <si>
    <t>-0,6*0,6*0,6*2*5</t>
  </si>
  <si>
    <t>-1,2*0,6*0,6*4*2*5</t>
  </si>
  <si>
    <t>-39*0,6*0,6</t>
  </si>
  <si>
    <t>-1,2*0,6*0,6*24</t>
  </si>
  <si>
    <t>181951114</t>
  </si>
  <si>
    <t>Úprava pláně v hornině třídy těžitelnosti II skupiny 4 a 5 se zhutněním strojně</t>
  </si>
  <si>
    <t>m2</t>
  </si>
  <si>
    <t>274887208</t>
  </si>
  <si>
    <t>Úprava pláně vyrovnáním výškových rozdílů strojně v hornině třídy těžitelnosti II, skupiny 4 a 5 se zhutněním</t>
  </si>
  <si>
    <t>https://podminky.urs.cz/item/CS_URS_2024_01/181951114</t>
  </si>
  <si>
    <t>40*12,4</t>
  </si>
  <si>
    <t>043154000</t>
  </si>
  <si>
    <t>Zkoušky hutnicí</t>
  </si>
  <si>
    <t>soubor</t>
  </si>
  <si>
    <t>1024</t>
  </si>
  <si>
    <t>-638237327</t>
  </si>
  <si>
    <t>https://podminky.urs.cz/item/CS_URS_2024_01/043154000</t>
  </si>
  <si>
    <t>Zakládání</t>
  </si>
  <si>
    <t>20001</t>
  </si>
  <si>
    <t>Montáž systémových betonových bloků - základová část</t>
  </si>
  <si>
    <t>216880224</t>
  </si>
  <si>
    <t>"č.1.2.1 - Půdorys základů</t>
  </si>
  <si>
    <t>10,8*0,6*0,6*5</t>
  </si>
  <si>
    <t>0,6*0,6*0,6*2*5</t>
  </si>
  <si>
    <t>1,2*0,6*0,6*4*2*5</t>
  </si>
  <si>
    <t>39*0,6*0,6</t>
  </si>
  <si>
    <t>1,2*0,6*0,6*24</t>
  </si>
  <si>
    <t>M</t>
  </si>
  <si>
    <t>593001</t>
  </si>
  <si>
    <t>dodávka systémových betonových bloků, doprava, spínací systémové Pz tyče</t>
  </si>
  <si>
    <t>-176611991</t>
  </si>
  <si>
    <t>274313611</t>
  </si>
  <si>
    <t>Základové pásy z betonu tř. C 16/20</t>
  </si>
  <si>
    <t>-1601865623</t>
  </si>
  <si>
    <t>Základy z betonu prostého pasy betonu kamenem neprokládaného tř. C 16/20</t>
  </si>
  <si>
    <t>https://podminky.urs.cz/item/CS_URS_2024_01/274313611</t>
  </si>
  <si>
    <t>"podbetonování</t>
  </si>
  <si>
    <t>10,8*0,6*0,2*5</t>
  </si>
  <si>
    <t>0,6*0,6*0,2*2*5</t>
  </si>
  <si>
    <t>1,2*0,6*0,2*4*2*5</t>
  </si>
  <si>
    <t>39*0,6*0,2</t>
  </si>
  <si>
    <t>1,2*0,6*0,2*24</t>
  </si>
  <si>
    <t>"pod prefu</t>
  </si>
  <si>
    <t>10,8*0,6*0,5*2*5</t>
  </si>
  <si>
    <t>0,6*0,6*0,5*2*5</t>
  </si>
  <si>
    <t>1,2*0,6*0,5*4*2*5</t>
  </si>
  <si>
    <t>39*0,6*0,5</t>
  </si>
  <si>
    <t>1,2*0,6*0,5*24</t>
  </si>
  <si>
    <t>Mezisoučet</t>
  </si>
  <si>
    <t>90,036*0,1</t>
  </si>
  <si>
    <t>Svislé a kompletní konstrukce</t>
  </si>
  <si>
    <t>11</t>
  </si>
  <si>
    <t>30001</t>
  </si>
  <si>
    <t>Montáž systémových betonových bloků - nadzemní část</t>
  </si>
  <si>
    <t>2003003202</t>
  </si>
  <si>
    <t>"č.1.2.2 - Půdorys 1.NP</t>
  </si>
  <si>
    <t>10,8*0,6*4,8*5</t>
  </si>
  <si>
    <t>39*0,6*4,8</t>
  </si>
  <si>
    <t>-295644559</t>
  </si>
  <si>
    <t>13</t>
  </si>
  <si>
    <t>30002</t>
  </si>
  <si>
    <t>Dílenská dokumentace a statické posouzení objektu</t>
  </si>
  <si>
    <t>kus</t>
  </si>
  <si>
    <t>-1229518294</t>
  </si>
  <si>
    <t>14</t>
  </si>
  <si>
    <t>319202321</t>
  </si>
  <si>
    <t>Vyrovnání nerovného povrchu zdiva tl do 80 mm přizděním</t>
  </si>
  <si>
    <t>1362325502</t>
  </si>
  <si>
    <t>Vyrovnání nerovného povrchu vnitřního i vnějšího zdiva přizděním, tl. přes 30 do 80 mm</t>
  </si>
  <si>
    <t>https://podminky.urs.cz/item/CS_URS_2024_01/319202321</t>
  </si>
  <si>
    <t>"č.1.2.2 - Půdorys 1.N.P.</t>
  </si>
  <si>
    <t>"pozn.6</t>
  </si>
  <si>
    <t>44*4,5*0,5</t>
  </si>
  <si>
    <t>Komunikace</t>
  </si>
  <si>
    <t>15</t>
  </si>
  <si>
    <t>564861111</t>
  </si>
  <si>
    <t>Podklad ze štěrkodrtě ŠD plochy přes 100 m2 tl 200 mm</t>
  </si>
  <si>
    <t>599839364</t>
  </si>
  <si>
    <t>https://podminky.urs.cz/item/CS_URS_2024_01/564861111</t>
  </si>
  <si>
    <t>16</t>
  </si>
  <si>
    <t>565155121</t>
  </si>
  <si>
    <t>Asfaltový beton vrstva podkladní ACP 16 (obalované kamenivo OKS) tl 70 mm š přes 3 m</t>
  </si>
  <si>
    <t>502959049</t>
  </si>
  <si>
    <t>Asfaltový beton vrstva podkladní ACP 16 (obalované kamenivo střednězrnné - OKS) s rozprostřením a zhutněním v pruhu šířky přes 3 m, po zhutnění tl. 70 mm</t>
  </si>
  <si>
    <t>https://podminky.urs.cz/item/CS_URS_2024_01/565155121</t>
  </si>
  <si>
    <t>17</t>
  </si>
  <si>
    <t>567122113</t>
  </si>
  <si>
    <t>Podklad ze směsi stmelené cementem SC C 8/10 (KSC I) tl 140 mm</t>
  </si>
  <si>
    <t>-832375798</t>
  </si>
  <si>
    <t>Podklad ze směsi stmelené cementem bez dilatačních spár, s rozprostřením a zhutněním SC C 8/10 (KSC I), po zhutnění tl. 140 mm</t>
  </si>
  <si>
    <t>https://podminky.urs.cz/item/CS_URS_2024_01/567122113</t>
  </si>
  <si>
    <t>18</t>
  </si>
  <si>
    <t>573111113</t>
  </si>
  <si>
    <t>Postřik živičný infiltrační s posypem z asfaltu množství 1,5 kg/m2</t>
  </si>
  <si>
    <t>-1486640593</t>
  </si>
  <si>
    <t>Postřik živičný infiltrační z asfaltu silničního s posypem kamenivem, v množství do 1,50 kg/m2</t>
  </si>
  <si>
    <t>https://podminky.urs.cz/item/CS_URS_2024_01/573111113</t>
  </si>
  <si>
    <t>19</t>
  </si>
  <si>
    <t>573211112</t>
  </si>
  <si>
    <t>Postřik živičný spojovací z asfaltu v množství do 0,70 kg/m2</t>
  </si>
  <si>
    <t>979642421</t>
  </si>
  <si>
    <t>Postřik živičný spojovací bez posypu kamenivem z asfaltu silničního, v množství od 0,50 do 0,70 kg/m2</t>
  </si>
  <si>
    <t>https://podminky.urs.cz/item/CS_URS_2024_01/573211112</t>
  </si>
  <si>
    <t>20</t>
  </si>
  <si>
    <t>577134121</t>
  </si>
  <si>
    <t>Asfaltový beton vrstva obrusná ACO 11+ (ABS) tř. I tl 40 mm š přes 3 m z nemodifikovaného asfaltu</t>
  </si>
  <si>
    <t>421394265</t>
  </si>
  <si>
    <t>Asfaltový beton vrstva obrusná ACO 11 (ABS) s rozprostřením a se zhutněním z nemodifikovaného asfaltu v pruhu šířky přes 3 m tř. I, po zhutnění tl. 40 mm</t>
  </si>
  <si>
    <t>https://podminky.urs.cz/item/CS_URS_2024_01/577134121</t>
  </si>
  <si>
    <t>919121122</t>
  </si>
  <si>
    <t>Těsnění spár zálivkou za studena pro komůrky š 15 mm hl 30 mm s těsnicím profilem</t>
  </si>
  <si>
    <t>m</t>
  </si>
  <si>
    <t>-321634392</t>
  </si>
  <si>
    <t>Utěsnění dilatačních spár zálivkou za studena v cementobetonovém nebo živičném krytu včetně adhezního nátěru s těsnicím profilem pod zálivkou, pro komůrky šířky 15 mm, hloubky 30 mm</t>
  </si>
  <si>
    <t>https://podminky.urs.cz/item/CS_URS_2024_01/919121122</t>
  </si>
  <si>
    <t>(39+11,4)*2</t>
  </si>
  <si>
    <t>Úpravy povrchů, podlahy a osazování výplní</t>
  </si>
  <si>
    <t>22</t>
  </si>
  <si>
    <t>622135002</t>
  </si>
  <si>
    <t>Vyrovnání podkladu vnějších stěn maltou cementovou tl do 10 mm</t>
  </si>
  <si>
    <t>1305247792</t>
  </si>
  <si>
    <t>Vyrovnání nerovností podkladu vnějších omítaných ploch maltou, tloušťky do 10 mm cementovou stěn</t>
  </si>
  <si>
    <t>https://podminky.urs.cz/item/CS_URS_2024_01/622135002</t>
  </si>
  <si>
    <t>23</t>
  </si>
  <si>
    <t>622135092</t>
  </si>
  <si>
    <t>Příplatek k vyrovnání vnějších stěn maltou cementovou za každých dalších 5 mm tl</t>
  </si>
  <si>
    <t>1745908408</t>
  </si>
  <si>
    <t>Vyrovnání nerovností podkladu vnějších omítaných ploch tmelem, tloušťky do 2 mm Příplatek k ceně za každých dalších 5 mm tloušťky podkladní vrstvy přes 10 mm maltou cementovou stěn</t>
  </si>
  <si>
    <t>https://podminky.urs.cz/item/CS_URS_2024_01/622135092</t>
  </si>
  <si>
    <t>198*4</t>
  </si>
  <si>
    <t>24</t>
  </si>
  <si>
    <t>622331141</t>
  </si>
  <si>
    <t>Cementová omítka štuková dvouvrstvá vnějších stěn tl.10mm nanášená ručně</t>
  </si>
  <si>
    <t>1684934469</t>
  </si>
  <si>
    <t>Omítka cementová vnějších ploch nanášená ručně dvouvrstvá, tloušťky jádrové omítky do 10 mm a tloušťky štuku do 3 mm štuková stěn</t>
  </si>
  <si>
    <t>https://podminky.urs.cz/item/CS_URS_2024_01/622331141</t>
  </si>
  <si>
    <t>25</t>
  </si>
  <si>
    <t>622331191</t>
  </si>
  <si>
    <t>Příplatek k cementové omítce vnějších stěn za každých dalších 5 mm tloušťky ručně</t>
  </si>
  <si>
    <t>1442248386</t>
  </si>
  <si>
    <t>Omítka cementová vnějších ploch nanášená ručně Příplatek k cenám za každých dalších i započatých 5 mm tloušťky omítky přes 15 mm stěn</t>
  </si>
  <si>
    <t>https://podminky.urs.cz/item/CS_URS_2024_01/622331191</t>
  </si>
  <si>
    <t>26</t>
  </si>
  <si>
    <t>629995101</t>
  </si>
  <si>
    <t>Očištění vnějších ploch tlakovou vodou</t>
  </si>
  <si>
    <t>1039617648</t>
  </si>
  <si>
    <t>Očištění vnějších ploch tlakovou vodou omytím</t>
  </si>
  <si>
    <t>https://podminky.urs.cz/item/CS_URS_2024_01/629995101</t>
  </si>
  <si>
    <t>44*4,5</t>
  </si>
  <si>
    <t>27</t>
  </si>
  <si>
    <t>631311125</t>
  </si>
  <si>
    <t>Mazanina tl do 120 mm z betonu prostého tř. C 20/25</t>
  </si>
  <si>
    <t>-876075202</t>
  </si>
  <si>
    <t>Mazanina z betonu prostého tl. přes 80 do 120 mm tř. C 20/25</t>
  </si>
  <si>
    <t>https://podminky.urs.cz/item/CS_URS_2024_01/631311125</t>
  </si>
  <si>
    <t>"pozn.7</t>
  </si>
  <si>
    <t>39*0,3*0,12</t>
  </si>
  <si>
    <t>28</t>
  </si>
  <si>
    <t>631351101</t>
  </si>
  <si>
    <t>Zřízení bednění rýh a hran v podlahách</t>
  </si>
  <si>
    <t>2024503682</t>
  </si>
  <si>
    <t>Bednění v podlahách rýh a hran zřízení</t>
  </si>
  <si>
    <t>https://podminky.urs.cz/item/CS_URS_2024_01/631351101</t>
  </si>
  <si>
    <t>"vyrovnání pod nosné profily</t>
  </si>
  <si>
    <t>(0,5+0,3)*2*0,05*4*5</t>
  </si>
  <si>
    <t>29</t>
  </si>
  <si>
    <t>631351102</t>
  </si>
  <si>
    <t>Odstranění bednění rýh a hran v podlahách</t>
  </si>
  <si>
    <t>1090962489</t>
  </si>
  <si>
    <t>Bednění v podlahách rýh a hran odstranění</t>
  </si>
  <si>
    <t>https://podminky.urs.cz/item/CS_URS_2024_01/631351102</t>
  </si>
  <si>
    <t>30</t>
  </si>
  <si>
    <t>632450124</t>
  </si>
  <si>
    <t>Vyrovnávací cementový potěr tl do 50 mm ze suchých směsí provedený v pásu</t>
  </si>
  <si>
    <t>-219657631</t>
  </si>
  <si>
    <t>Potěr cementový vyrovnávací ze suchých směsí v pásu o průměrné (střední) tl. přes 40 do 50 mm</t>
  </si>
  <si>
    <t>https://podminky.urs.cz/item/CS_URS_2024_01/632450124</t>
  </si>
  <si>
    <t>0,5*0,3*4*5</t>
  </si>
  <si>
    <t>Ostatní konstrukce a práce-bourání</t>
  </si>
  <si>
    <t>31</t>
  </si>
  <si>
    <t>916991121</t>
  </si>
  <si>
    <t>Lože pod obrubníky, krajníky nebo obruby z dlažebních kostek z betonu prostého</t>
  </si>
  <si>
    <t>-1688818398</t>
  </si>
  <si>
    <t>Lože pod obrubníky, krajníky nebo obruby z dlažebních kostek z betonu prostého tř. C 12/15</t>
  </si>
  <si>
    <t>https://podminky.urs.cz/item/CS_URS_2024_01/916991121</t>
  </si>
  <si>
    <t>105*0,8*0,15</t>
  </si>
  <si>
    <t>32</t>
  </si>
  <si>
    <t>935112211</t>
  </si>
  <si>
    <t>Osazení příkopového žlabu do betonu tl 100 mm z betonových tvárnic š 800 mm</t>
  </si>
  <si>
    <t>1028565824</t>
  </si>
  <si>
    <t>Osazení betonového příkopového žlabu s vyplněním a zatřením spár cementovou maltou s ložem tl. 100 mm z betonu prostého tř. C 12/15 z betonových příkopových tvárnic šířky přes 500 do 800 mm</t>
  </si>
  <si>
    <t>https://podminky.urs.cz/item/CS_URS_2024_01/935112211</t>
  </si>
  <si>
    <t>33</t>
  </si>
  <si>
    <t>59227003</t>
  </si>
  <si>
    <t>žlabovka příkopová betonová s lomenými stěnami 330x570x140mm</t>
  </si>
  <si>
    <t>2075106461</t>
  </si>
  <si>
    <t>105*1,02</t>
  </si>
  <si>
    <t>34</t>
  </si>
  <si>
    <t>941111131</t>
  </si>
  <si>
    <t>Montáž lešení řadového trubkového lehkého s podlahami zatížení do 200 kg/m2 š do 1,5 m v do 10 m</t>
  </si>
  <si>
    <t>-1746588985</t>
  </si>
  <si>
    <t>Montáž lešení řadového trubkového lehkého pracovního s podlahami s provozním zatížením tř. 3 do 200 kg/m2 šířky tř. W12 přes 1,2 do 1,5 m, výšky do 10 m</t>
  </si>
  <si>
    <t>https://podminky.urs.cz/item/CS_URS_2024_01/941111131</t>
  </si>
  <si>
    <t>"sklad</t>
  </si>
  <si>
    <t>(1,5+39,2+1,5)*(6,8+5,9)</t>
  </si>
  <si>
    <t>11,4*(6,8+5,9)/2*2</t>
  </si>
  <si>
    <t>35</t>
  </si>
  <si>
    <t>941111231</t>
  </si>
  <si>
    <t>Příplatek k lešení řadovému trubkovému lehkému s podlahami š 1,5 m v 10 m za první a ZKD den použití</t>
  </si>
  <si>
    <t>209370392</t>
  </si>
  <si>
    <t>Montáž lešení řadového trubkového lehkého pracovního s podlahami s provozním zatížením tř. 3 do 200 kg/m2 Příplatek za první a každý další den použití lešení k ceně -1131</t>
  </si>
  <si>
    <t>https://podminky.urs.cz/item/CS_URS_2024_01/941111231</t>
  </si>
  <si>
    <t>878,72*30</t>
  </si>
  <si>
    <t>36</t>
  </si>
  <si>
    <t>941111831</t>
  </si>
  <si>
    <t>Demontáž lešení řadového trubkového lehkého s podlahami zatížení do 200 kg/m2 š do 1,5 m v do 10 m</t>
  </si>
  <si>
    <t>94238258</t>
  </si>
  <si>
    <t>Demontáž lešení řadového trubkového lehkého pracovního s podlahami s provozním zatížením tř. 3 do 200 kg/m2 šířky tř. W12 přes 1,2 do 1,5 m, výšky do 10 m</t>
  </si>
  <si>
    <t>https://podminky.urs.cz/item/CS_URS_2024_01/941111831</t>
  </si>
  <si>
    <t>37</t>
  </si>
  <si>
    <t>961055111</t>
  </si>
  <si>
    <t>Bourání základů ze ŽB</t>
  </si>
  <si>
    <t>174018140</t>
  </si>
  <si>
    <t>Bourání základů z betonu železového</t>
  </si>
  <si>
    <t>https://podminky.urs.cz/item/CS_URS_2024_01/961055111</t>
  </si>
  <si>
    <t>"pozn.5</t>
  </si>
  <si>
    <t>8,2*(1,8+0,9+1,5+0,7)*1</t>
  </si>
  <si>
    <t>38</t>
  </si>
  <si>
    <t>993111111A</t>
  </si>
  <si>
    <t>Dovoz a odvoz lešení řadového včetně naložení a složení</t>
  </si>
  <si>
    <t>-742581771</t>
  </si>
  <si>
    <t>39</t>
  </si>
  <si>
    <t>949101112</t>
  </si>
  <si>
    <t>Lešení pomocné pro objekty pozemních staveb s lešeňovou podlahou v do 3,5 m zatížení do 150 kg/m2</t>
  </si>
  <si>
    <t>1525005897</t>
  </si>
  <si>
    <t>Lešení pomocné pracovní pro objekty pozemních staveb pro zatížení do 150 kg/m2, o výšce lešeňové podlahy přes 1,9 do 3,5 m</t>
  </si>
  <si>
    <t>https://podminky.urs.cz/item/CS_URS_2024_01/949101112</t>
  </si>
  <si>
    <t>"č.1.1.2 - Půdorys 1.NP</t>
  </si>
  <si>
    <t>97,2*4</t>
  </si>
  <si>
    <t>40</t>
  </si>
  <si>
    <t>952901411</t>
  </si>
  <si>
    <t>Vyčištění ostatních objektů (kanálů, zásobníků, kůlen) při jakékoliv výšce podlaží</t>
  </si>
  <si>
    <t>1726581285</t>
  </si>
  <si>
    <t>Vyčištění budov nebo objektů před předáním do užívání ostatních objektů vynesení zbytků stavebního rumu, kropení a 2x zametení podlah, oprášení stěn a výplní otvorů jakékoliv výšky podlaží</t>
  </si>
  <si>
    <t>https://podminky.urs.cz/item/CS_URS_2024_01/952901411</t>
  </si>
  <si>
    <t>39*11,4</t>
  </si>
  <si>
    <t>997</t>
  </si>
  <si>
    <t>Přesun sutě</t>
  </si>
  <si>
    <t>41</t>
  </si>
  <si>
    <t>997013111</t>
  </si>
  <si>
    <t>Vnitrostaveništní doprava suti a vybouraných hmot pro budovy v do 6 m</t>
  </si>
  <si>
    <t>t</t>
  </si>
  <si>
    <t>-1745809655</t>
  </si>
  <si>
    <t>Vnitrostaveništní doprava suti a vybouraných hmot vodorovně do 50 m s naložením základní pro budovy a haly výšky do 6 m</t>
  </si>
  <si>
    <t>https://podminky.urs.cz/item/CS_URS_2024_01/997013111</t>
  </si>
  <si>
    <t>42</t>
  </si>
  <si>
    <t>997013501</t>
  </si>
  <si>
    <t>Odvoz suti a vybouraných hmot na skládku nebo meziskládku do 1 km se složením</t>
  </si>
  <si>
    <t>1109310226</t>
  </si>
  <si>
    <t>Odvoz suti a vybouraných hmot na skládku nebo meziskládku se složením, na vzdálenost do 1 km</t>
  </si>
  <si>
    <t>https://podminky.urs.cz/item/CS_URS_2024_01/997013501</t>
  </si>
  <si>
    <t>43</t>
  </si>
  <si>
    <t>997013509</t>
  </si>
  <si>
    <t>Příplatek k odvozu suti a vybouraných hmot na skládku ZKD 1 km přes 1 km</t>
  </si>
  <si>
    <t>-1076300925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</si>
  <si>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</si>
  <si>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</si>
  <si>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96,432*29</t>
  </si>
  <si>
    <t>44</t>
  </si>
  <si>
    <t>997013602</t>
  </si>
  <si>
    <t>Poplatek za uložení na skládce (skládkovné) stavebního odpadu železobetonového kód odpadu 17 01 01</t>
  </si>
  <si>
    <t>1317871602</t>
  </si>
  <si>
    <t>Poplatek za uložení stavebního odpadu na skládce (skládkovné) z armovaného betonu zatříděného do Katalogu odpadů pod kódem 17 01 01</t>
  </si>
  <si>
    <t>https://podminky.urs.cz/item/CS_URS_2024_01/997013602</t>
  </si>
  <si>
    <t>998</t>
  </si>
  <si>
    <t>Přesun hmot</t>
  </si>
  <si>
    <t>45</t>
  </si>
  <si>
    <t>998014011</t>
  </si>
  <si>
    <t>Přesun hmot pro budovy jednopodlažní z betonových dílců s nezděným pláštěm</t>
  </si>
  <si>
    <t>-1872590645</t>
  </si>
  <si>
    <t>Přesun hmot pro budovy a haly občanské výstavby, bydlení, výrobu a služby s nosnou svislou konstrukcí montovanou z dílců betonových plošných nebo tyčových s jakýmkoliv obvodovým pláštěm kromě vyzdívaného, i bez pláště vodorovná dopravní vzdálenost do 100 m, pro budovy a haly jednopodlažní</t>
  </si>
  <si>
    <t>https://podminky.urs.cz/item/CS_URS_2024_01/998014011</t>
  </si>
  <si>
    <t>PSV</t>
  </si>
  <si>
    <t>Práce a dodávky PSV</t>
  </si>
  <si>
    <t>764</t>
  </si>
  <si>
    <t>Konstrukce klempířské</t>
  </si>
  <si>
    <t>46</t>
  </si>
  <si>
    <t>764511603</t>
  </si>
  <si>
    <t>Žlab podokapní půlkruhový z Pz s povrchovou úpravou rš 400 mm</t>
  </si>
  <si>
    <t>608040428</t>
  </si>
  <si>
    <t>Žlab podokapní z pozinkovaného plechu s povrchovou úpravou včetně háků a čel půlkruhový rš 400 mm</t>
  </si>
  <si>
    <t>https://podminky.urs.cz/item/CS_URS_2024_01/764511603</t>
  </si>
  <si>
    <t>47</t>
  </si>
  <si>
    <t>764511644</t>
  </si>
  <si>
    <t>Kotlík oválný (trychtýřový) pro podokapní žlaby z Pz s povrchovou úpravou 400/120 mm</t>
  </si>
  <si>
    <t>-1774161679</t>
  </si>
  <si>
    <t>Žlab podokapní z pozinkovaného plechu s povrchovou úpravou včetně háků a čel kotlík oválný (trychtýřový), rš žlabu/průměr svodu 400/100 mm</t>
  </si>
  <si>
    <t>https://podminky.urs.cz/item/CS_URS_2024_01/764511644</t>
  </si>
  <si>
    <t>48</t>
  </si>
  <si>
    <t>764518623</t>
  </si>
  <si>
    <t>Svody kruhové včetně objímek, kolen, odskoků z Pz s povrchovou úpravou průměru 120 mm</t>
  </si>
  <si>
    <t>-1031995056</t>
  </si>
  <si>
    <t>Svod z pozinkovaného plechu s upraveným povrchem včetně objímek, kolen a odskoků kruhový, průměru 120 mm</t>
  </si>
  <si>
    <t>https://podminky.urs.cz/item/CS_URS_2024_01/764518623</t>
  </si>
  <si>
    <t>49</t>
  </si>
  <si>
    <t>998764102</t>
  </si>
  <si>
    <t>Přesun hmot tonážní pro konstrukce klempířské v objektech v přes 6 do 12 m</t>
  </si>
  <si>
    <t>806460663</t>
  </si>
  <si>
    <t>Přesun hmot pro konstrukce klempířské stanovený z hmotnosti přesunovaného materiálu vodorovná dopravní vzdálenost do 50 m základní v objektech výšky přes 6 do 12 m</t>
  </si>
  <si>
    <t>https://podminky.urs.cz/item/CS_URS_2024_01/998764102</t>
  </si>
  <si>
    <t>767</t>
  </si>
  <si>
    <t>Konstrukce zámečnické</t>
  </si>
  <si>
    <t>50</t>
  </si>
  <si>
    <t>767001</t>
  </si>
  <si>
    <t>M+D ocelové konstrukce vč.spojovacích prvků, jeřábnické práce</t>
  </si>
  <si>
    <t>kg</t>
  </si>
  <si>
    <t>-807383769</t>
  </si>
  <si>
    <t>51</t>
  </si>
  <si>
    <t>767002</t>
  </si>
  <si>
    <t>M+D obkladu stěn PVC lamely vč.ocelových lišt a spojovacího materiálu</t>
  </si>
  <si>
    <t>-145006134</t>
  </si>
  <si>
    <t>"č.1.2.5 - Pohledy</t>
  </si>
  <si>
    <t>"pozn.3</t>
  </si>
  <si>
    <t>9*5,5*4</t>
  </si>
  <si>
    <t>52</t>
  </si>
  <si>
    <t>767003</t>
  </si>
  <si>
    <t>M+D obkladu stěn trapézový plech vč.ocelových lišt a spojovacího materiálu</t>
  </si>
  <si>
    <t>872770746</t>
  </si>
  <si>
    <t>39*1,6</t>
  </si>
  <si>
    <t>11,4*(2,7+1,6)/2*2</t>
  </si>
  <si>
    <t>53</t>
  </si>
  <si>
    <t>767391112</t>
  </si>
  <si>
    <t>Montáž krytin střech plechových tvarovaných šroubováním</t>
  </si>
  <si>
    <t>1603790012</t>
  </si>
  <si>
    <t>Montáž krytiny střech plechem tvarovaným, uchyceným šroubováním</t>
  </si>
  <si>
    <t>https://podminky.urs.cz/item/CS_URS_2024_01/767391112</t>
  </si>
  <si>
    <t>"č.1.1.3 - Půdorys střechy</t>
  </si>
  <si>
    <t>39,4*14</t>
  </si>
  <si>
    <t>54</t>
  </si>
  <si>
    <t>55359001</t>
  </si>
  <si>
    <t>trapézový plech T160/260 tl.1mm poplastovaný povrch</t>
  </si>
  <si>
    <t>1655308218</t>
  </si>
  <si>
    <t>551,6*1,12</t>
  </si>
  <si>
    <t>55</t>
  </si>
  <si>
    <t>998767102</t>
  </si>
  <si>
    <t>Přesun hmot tonážní pro zámečnické konstrukce v objektech v do 12 m</t>
  </si>
  <si>
    <t>-2074649835</t>
  </si>
  <si>
    <t>Přesun hmot pro zámečnické konstrukce stanovený z hmotnosti přesunovaného materiálu vodorovná dopravní vzdálenost do 50 m v objektech výšky přes 6 do 12 m</t>
  </si>
  <si>
    <t>https://podminky.urs.cz/item/CS_URS_2024_01/998767102</t>
  </si>
  <si>
    <t>783</t>
  </si>
  <si>
    <t>Dokončovací práce - nátěry</t>
  </si>
  <si>
    <t>56</t>
  </si>
  <si>
    <t>783009401</t>
  </si>
  <si>
    <t>Bezpečnostní šrafování stěn nebo svislých ploch rovných</t>
  </si>
  <si>
    <t>1882854835</t>
  </si>
  <si>
    <t>https://podminky.urs.cz/item/CS_URS_2024_01/783009401</t>
  </si>
  <si>
    <t>"pozn.1</t>
  </si>
  <si>
    <t>(10,8+9+10,8)*0,1*4</t>
  </si>
  <si>
    <t>"pozn.4</t>
  </si>
  <si>
    <t>(0,6+0,6+0,6)*4,8*5</t>
  </si>
  <si>
    <t>57</t>
  </si>
  <si>
    <t>783314201</t>
  </si>
  <si>
    <t>Základní antikorozní jednonásobný syntetický standardní nátěr zámečnických konstrukcí</t>
  </si>
  <si>
    <t>1802562368</t>
  </si>
  <si>
    <t>Základní antikorozní nátěr zámečnických konstrukcí jednonásobný syntetický standardní</t>
  </si>
  <si>
    <t>https://podminky.urs.cz/item/CS_URS_2024_01/783314201</t>
  </si>
  <si>
    <t>"výpis válcové oceli</t>
  </si>
  <si>
    <t>10,08*(0,36*2+0,17*4)*8*2</t>
  </si>
  <si>
    <t>9,6*(0,36*2+0,17*4)*8*2</t>
  </si>
  <si>
    <t>(0,18+0,18)*2*(1,17*5+1,39*5+1,62*5+1,85*5)</t>
  </si>
  <si>
    <t>(0,14+0,08)*2*1,15*32</t>
  </si>
  <si>
    <t>(0,08+0,08)*2*(3,7*8+3,6*4+4,8*16+1,2*4)</t>
  </si>
  <si>
    <t>119*0,353</t>
  </si>
  <si>
    <t>0,3*0,5*2*20</t>
  </si>
  <si>
    <t>0,2*0,5*2*20</t>
  </si>
  <si>
    <t>0,15*0,353*13</t>
  </si>
  <si>
    <t>571,619*0,1</t>
  </si>
  <si>
    <t>58</t>
  </si>
  <si>
    <t>783317101</t>
  </si>
  <si>
    <t>Krycí jednonásobný syntetický standardní nátěr zámečnických konstrukcí</t>
  </si>
  <si>
    <t>1736669754</t>
  </si>
  <si>
    <t>Krycí nátěr (email) zámečnických konstrukcí jednonásobný syntetický standardní</t>
  </si>
  <si>
    <t>https://podminky.urs.cz/item/CS_URS_2024_01/783317101</t>
  </si>
  <si>
    <t>628,781*2</t>
  </si>
  <si>
    <t>IO-01 - Terénní úpravy</t>
  </si>
  <si>
    <t xml:space="preserve">IO-01 - Zpevněné plochy  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</si>
  <si>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B. Souhrnná technická zpráva C2. Koordinační situační výkres</t>
  </si>
  <si>
    <t xml:space="preserve">    5 - Komunikace pozemní</t>
  </si>
  <si>
    <t>1751995780</t>
  </si>
  <si>
    <t>320*0,45*1,1</t>
  </si>
  <si>
    <t>162651132</t>
  </si>
  <si>
    <t>Vodorovné přemístění přes 4 000 do 5000 m výkopku/sypaniny z horniny třídy těžitelnosti II skupiny 4 a 5</t>
  </si>
  <si>
    <t>-1593864483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</si>
  <si>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</si>
  <si>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https://podminky.urs.cz/item/CS_URS_2024_01/162651132</t>
  </si>
  <si>
    <t>171201231</t>
  </si>
  <si>
    <t>Poplatek za uložení zeminy a kamení na recyklační skládce (skládkovné) kód odpadu 17 05 04</t>
  </si>
  <si>
    <t>872960986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</si>
  <si>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</si>
  <si>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</si>
  <si>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158,4*2,1</t>
  </si>
  <si>
    <t>1273365802</t>
  </si>
  <si>
    <t>320*1,1</t>
  </si>
  <si>
    <t>…</t>
  </si>
  <si>
    <t>125595378</t>
  </si>
  <si>
    <t>Komunikace pozemní</t>
  </si>
  <si>
    <t>564732111</t>
  </si>
  <si>
    <t>Podklad z vibrovaného štěrku VŠ tl 100 mm</t>
  </si>
  <si>
    <t>-975218124</t>
  </si>
  <si>
    <t>Podklad nebo kryt z vibrovaného štěrku VŠ s rozprostřením, vlhčením a zhutněním, po zhutnění tl. 100 mm</t>
  </si>
  <si>
    <t>https://podminky.urs.cz/item/CS_URS_2024_01/564732111</t>
  </si>
  <si>
    <t>-1718026156</t>
  </si>
  <si>
    <t>Podklad ze štěrkodrti ŠD s rozprostřením a zhutněním, po zhutnění tl. 200 mm</t>
  </si>
  <si>
    <t>838649124</t>
  </si>
  <si>
    <t>1481419813</t>
  </si>
  <si>
    <t>573111111</t>
  </si>
  <si>
    <t>Postřik živičný infiltrační s posypem z asfaltu množství do 0,60 kg/m2</t>
  </si>
  <si>
    <t>-218829932</t>
  </si>
  <si>
    <t>Postřik živičný infiltrační z asfaltu silničního s posypem kamenivem, v množství 0,60 kg/m2</t>
  </si>
  <si>
    <t>https://podminky.urs.cz/item/CS_URS_2024_01/573111111</t>
  </si>
  <si>
    <t>573211111</t>
  </si>
  <si>
    <t>226834426</t>
  </si>
  <si>
    <t>https://podminky.urs.cz/item/CS_URS_2024_01/573211111</t>
  </si>
  <si>
    <t>Asfaltový beton vrstva obrusná ACO 11 (ABS) tř. I tl 40 mm š přes 3 m z nemodifikovaného asfaltu</t>
  </si>
  <si>
    <t>-1741180952</t>
  </si>
  <si>
    <t>998225111</t>
  </si>
  <si>
    <t>Přesun hmot pro pozemní komunikace s krytem z kamene, monolitickým betonovým nebo živičným</t>
  </si>
  <si>
    <t>1494899483</t>
  </si>
  <si>
    <t>Přesun hmot pro komunikace s krytem z kameniva, monolitickým betonovým nebo živičným dopravní vzdálenost do 200 m jakékoliv délky objektu</t>
  </si>
  <si>
    <t>https://podminky.urs.cz/item/CS_URS_2024_01/998225111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</si>
</sst>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351104" TargetMode="External" /><Relationship Id="rId2" Type="http://schemas.openxmlformats.org/officeDocument/2006/relationships/hyperlink" Target="https://podminky.urs.cz/item/CS_URS_2024_01/132351103" TargetMode="External" /><Relationship Id="rId3" Type="http://schemas.openxmlformats.org/officeDocument/2006/relationships/hyperlink" Target="https://podminky.urs.cz/item/CS_URS_2024_01/162351123" TargetMode="External" /><Relationship Id="rId4" Type="http://schemas.openxmlformats.org/officeDocument/2006/relationships/hyperlink" Target="https://podminky.urs.cz/item/CS_URS_2024_01/171151103" TargetMode="External" /><Relationship Id="rId5" Type="http://schemas.openxmlformats.org/officeDocument/2006/relationships/hyperlink" Target="https://podminky.urs.cz/item/CS_URS_2024_01/174151102" TargetMode="External" /><Relationship Id="rId6" Type="http://schemas.openxmlformats.org/officeDocument/2006/relationships/hyperlink" Target="https://podminky.urs.cz/item/CS_URS_2024_01/181951114" TargetMode="External" /><Relationship Id="rId7" Type="http://schemas.openxmlformats.org/officeDocument/2006/relationships/hyperlink" Target="https://podminky.urs.cz/item/CS_URS_2024_01/043154000" TargetMode="External" /><Relationship Id="rId8" Type="http://schemas.openxmlformats.org/officeDocument/2006/relationships/hyperlink" Target="https://podminky.urs.cz/item/CS_URS_2024_01/274313611" TargetMode="External" /><Relationship Id="rId9" Type="http://schemas.openxmlformats.org/officeDocument/2006/relationships/hyperlink" Target="https://podminky.urs.cz/item/CS_URS_2024_01/319202321" TargetMode="External" /><Relationship Id="rId10" Type="http://schemas.openxmlformats.org/officeDocument/2006/relationships/hyperlink" Target="https://podminky.urs.cz/item/CS_URS_2024_01/564861111" TargetMode="External" /><Relationship Id="rId11" Type="http://schemas.openxmlformats.org/officeDocument/2006/relationships/hyperlink" Target="https://podminky.urs.cz/item/CS_URS_2024_01/565155121" TargetMode="External" /><Relationship Id="rId12" Type="http://schemas.openxmlformats.org/officeDocument/2006/relationships/hyperlink" Target="https://podminky.urs.cz/item/CS_URS_2024_01/567122113" TargetMode="External" /><Relationship Id="rId13" Type="http://schemas.openxmlformats.org/officeDocument/2006/relationships/hyperlink" Target="https://podminky.urs.cz/item/CS_URS_2024_01/573111113" TargetMode="External" /><Relationship Id="rId14" Type="http://schemas.openxmlformats.org/officeDocument/2006/relationships/hyperlink" Target="https://podminky.urs.cz/item/CS_URS_2024_01/573211112" TargetMode="External" /><Relationship Id="rId15" Type="http://schemas.openxmlformats.org/officeDocument/2006/relationships/hyperlink" Target="https://podminky.urs.cz/item/CS_URS_2024_01/577134121" TargetMode="External" /><Relationship Id="rId16" Type="http://schemas.openxmlformats.org/officeDocument/2006/relationships/hyperlink" Target="https://podminky.urs.cz/item/CS_URS_2024_01/919121122" TargetMode="External" /><Relationship Id="rId17" Type="http://schemas.openxmlformats.org/officeDocument/2006/relationships/hyperlink" Target="https://podminky.urs.cz/item/CS_URS_2024_01/622135002" TargetMode="External" /><Relationship Id="rId18" Type="http://schemas.openxmlformats.org/officeDocument/2006/relationships/hyperlink" Target="https://podminky.urs.cz/item/CS_URS_2024_01/622135092" TargetMode="External" /><Relationship Id="rId19" Type="http://schemas.openxmlformats.org/officeDocument/2006/relationships/hyperlink" Target="https://podminky.urs.cz/item/CS_URS_2024_01/622331141" TargetMode="External" /><Relationship Id="rId20" Type="http://schemas.openxmlformats.org/officeDocument/2006/relationships/hyperlink" Target="https://podminky.urs.cz/item/CS_URS_2024_01/622331191" TargetMode="External" /><Relationship Id="rId21" Type="http://schemas.openxmlformats.org/officeDocument/2006/relationships/hyperlink" Target="https://podminky.urs.cz/item/CS_URS_2024_01/629995101" TargetMode="External" /><Relationship Id="rId22" Type="http://schemas.openxmlformats.org/officeDocument/2006/relationships/hyperlink" Target="https://podminky.urs.cz/item/CS_URS_2024_01/631311125" TargetMode="External" /><Relationship Id="rId23" Type="http://schemas.openxmlformats.org/officeDocument/2006/relationships/hyperlink" Target="https://podminky.urs.cz/item/CS_URS_2024_01/631351101" TargetMode="External" /><Relationship Id="rId24" Type="http://schemas.openxmlformats.org/officeDocument/2006/relationships/hyperlink" Target="https://podminky.urs.cz/item/CS_URS_2024_01/631351102" TargetMode="External" /><Relationship Id="rId25" Type="http://schemas.openxmlformats.org/officeDocument/2006/relationships/hyperlink" Target="https://podminky.urs.cz/item/CS_URS_2024_01/632450124" TargetMode="External" /><Relationship Id="rId26" Type="http://schemas.openxmlformats.org/officeDocument/2006/relationships/hyperlink" Target="https://podminky.urs.cz/item/CS_URS_2024_01/916991121" TargetMode="External" /><Relationship Id="rId27" Type="http://schemas.openxmlformats.org/officeDocument/2006/relationships/hyperlink" Target="https://podminky.urs.cz/item/CS_URS_2024_01/935112211" TargetMode="External" /><Relationship Id="rId28" Type="http://schemas.openxmlformats.org/officeDocument/2006/relationships/hyperlink" Target="https://podminky.urs.cz/item/CS_URS_2024_01/941111131" TargetMode="External" /><Relationship Id="rId29" Type="http://schemas.openxmlformats.org/officeDocument/2006/relationships/hyperlink" Target="https://podminky.urs.cz/item/CS_URS_2024_01/941111231" TargetMode="External" /><Relationship Id="rId30" Type="http://schemas.openxmlformats.org/officeDocument/2006/relationships/hyperlink" Target="https://podminky.urs.cz/item/CS_URS_2024_01/941111831" TargetMode="External" /><Relationship Id="rId31" Type="http://schemas.openxmlformats.org/officeDocument/2006/relationships/hyperlink" Target="https://podminky.urs.cz/item/CS_URS_2024_01/961055111" TargetMode="External" /><Relationship Id="rId32" Type="http://schemas.openxmlformats.org/officeDocument/2006/relationships/hyperlink" Target="https://podminky.urs.cz/item/CS_URS_2024_01/949101112" TargetMode="External" /><Relationship Id="rId33" Type="http://schemas.openxmlformats.org/officeDocument/2006/relationships/hyperlink" Target="https://podminky.urs.cz/item/CS_URS_2024_01/952901411" TargetMode="External" /><Relationship Id="rId34" Type="http://schemas.openxmlformats.org/officeDocument/2006/relationships/hyperlink" Target="https://podminky.urs.cz/item/CS_URS_2024_01/997013111" TargetMode="External" /><Relationship Id="rId35" Type="http://schemas.openxmlformats.org/officeDocument/2006/relationships/hyperlink" Target="https://podminky.urs.cz/item/CS_URS_2024_01/997013501" TargetMode="External" /><Relationship Id="rId36" Type="http://schemas.openxmlformats.org/officeDocument/2006/relationships/hyperlink" Target="https://podminky.urs.cz/item/CS_URS_2024_01/997013509" TargetMode="External" /><Relationship Id="rId37" Type="http://schemas.openxmlformats.org/officeDocument/2006/relationships/hyperlink" Target="https://podminky.urs.cz/item/CS_URS_2024_01/997013602" TargetMode="External" /><Relationship Id="rId38" Type="http://schemas.openxmlformats.org/officeDocument/2006/relationships/hyperlink" Target="https://podminky.urs.cz/item/CS_URS_2024_01/998014011" TargetMode="External" /><Relationship Id="rId39" Type="http://schemas.openxmlformats.org/officeDocument/2006/relationships/hyperlink" Target="https://podminky.urs.cz/item/CS_URS_2024_01/764511603" TargetMode="External" /><Relationship Id="rId40" Type="http://schemas.openxmlformats.org/officeDocument/2006/relationships/hyperlink" Target="https://podminky.urs.cz/item/CS_URS_2024_01/764511644" TargetMode="External" /><Relationship Id="rId41" Type="http://schemas.openxmlformats.org/officeDocument/2006/relationships/hyperlink" Target="https://podminky.urs.cz/item/CS_URS_2024_01/764518623" TargetMode="External" /><Relationship Id="rId42" Type="http://schemas.openxmlformats.org/officeDocument/2006/relationships/hyperlink" Target="https://podminky.urs.cz/item/CS_URS_2024_01/998764102" TargetMode="External" /><Relationship Id="rId43" Type="http://schemas.openxmlformats.org/officeDocument/2006/relationships/hyperlink" Target="https://podminky.urs.cz/item/CS_URS_2024_01/767391112" TargetMode="External" /><Relationship Id="rId44" Type="http://schemas.openxmlformats.org/officeDocument/2006/relationships/hyperlink" Target="https://podminky.urs.cz/item/CS_URS_2024_01/998767102" TargetMode="External" /><Relationship Id="rId45" Type="http://schemas.openxmlformats.org/officeDocument/2006/relationships/hyperlink" Target="https://podminky.urs.cz/item/CS_URS_2024_01/783009401" TargetMode="External" /><Relationship Id="rId46" Type="http://schemas.openxmlformats.org/officeDocument/2006/relationships/hyperlink" Target="https://podminky.urs.cz/item/CS_URS_2024_01/783314201" TargetMode="External" /><Relationship Id="rId47" Type="http://schemas.openxmlformats.org/officeDocument/2006/relationships/hyperlink" Target="https://podminky.urs.cz/item/CS_URS_2024_01/783317101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351104" TargetMode="External" /><Relationship Id="rId2" Type="http://schemas.openxmlformats.org/officeDocument/2006/relationships/hyperlink" Target="https://podminky.urs.cz/item/CS_URS_2024_01/162651132" TargetMode="External" /><Relationship Id="rId3" Type="http://schemas.openxmlformats.org/officeDocument/2006/relationships/hyperlink" Target="https://podminky.urs.cz/item/CS_URS_2024_01/171201231" TargetMode="External" /><Relationship Id="rId4" Type="http://schemas.openxmlformats.org/officeDocument/2006/relationships/hyperlink" Target="https://podminky.urs.cz/item/CS_URS_2024_01/181951114" TargetMode="External" /><Relationship Id="rId5" Type="http://schemas.openxmlformats.org/officeDocument/2006/relationships/hyperlink" Target="https://podminky.urs.cz/item/CS_URS_2024_01/043154000" TargetMode="External" /><Relationship Id="rId6" Type="http://schemas.openxmlformats.org/officeDocument/2006/relationships/hyperlink" Target="https://podminky.urs.cz/item/CS_URS_2024_01/564732111" TargetMode="External" /><Relationship Id="rId7" Type="http://schemas.openxmlformats.org/officeDocument/2006/relationships/hyperlink" Target="https://podminky.urs.cz/item/CS_URS_2024_01/564861111" TargetMode="External" /><Relationship Id="rId8" Type="http://schemas.openxmlformats.org/officeDocument/2006/relationships/hyperlink" Target="https://podminky.urs.cz/item/CS_URS_2024_01/565155121" TargetMode="External" /><Relationship Id="rId9" Type="http://schemas.openxmlformats.org/officeDocument/2006/relationships/hyperlink" Target="https://podminky.urs.cz/item/CS_URS_2024_01/567122113" TargetMode="External" /><Relationship Id="rId10" Type="http://schemas.openxmlformats.org/officeDocument/2006/relationships/hyperlink" Target="https://podminky.urs.cz/item/CS_URS_2024_01/573111111" TargetMode="External" /><Relationship Id="rId11" Type="http://schemas.openxmlformats.org/officeDocument/2006/relationships/hyperlink" Target="https://podminky.urs.cz/item/CS_URS_2024_01/573211111" TargetMode="External" /><Relationship Id="rId12" Type="http://schemas.openxmlformats.org/officeDocument/2006/relationships/hyperlink" Target="https://podminky.urs.cz/item/CS_URS_2024_01/577134121" TargetMode="External" /><Relationship Id="rId13" Type="http://schemas.openxmlformats.org/officeDocument/2006/relationships/hyperlink" Target="https://podminky.urs.cz/item/CS_URS_2024_01/998225111" TargetMode="External" /><Relationship Id="rId14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34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34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32</v>
      </c>
      <c r="AL14" s="23"/>
      <c r="AM14" s="23"/>
      <c r="AN14" s="35" t="s">
        <v>34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36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38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7.25" customHeight="1">
      <c r="B23" s="22"/>
      <c r="C23" s="23"/>
      <c r="D23" s="23"/>
      <c r="E23" s="37" t="s">
        <v>43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48</v>
      </c>
      <c r="E29" s="48"/>
      <c r="F29" s="33" t="s">
        <v>49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50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52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55</v>
      </c>
      <c r="U35" s="55"/>
      <c r="V35" s="55"/>
      <c r="W35" s="55"/>
      <c r="X35" s="57" t="s">
        <v>56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60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59</v>
      </c>
      <c r="AI60" s="43"/>
      <c r="AJ60" s="43"/>
      <c r="AK60" s="43"/>
      <c r="AL60" s="43"/>
      <c r="AM60" s="65" t="s">
        <v>60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61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60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59</v>
      </c>
      <c r="AI75" s="43"/>
      <c r="AJ75" s="43"/>
      <c r="AK75" s="43"/>
      <c r="AL75" s="43"/>
      <c r="AM75" s="65" t="s">
        <v>60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15-065b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Novostavba garáží (3ks) a přístřešku na posypový materiál v areálu KSÚSV v Horní Cerekvi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město Horní Cerekev, areál KSÚSV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26. 3. 2024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Krajská správa a údržba silnic Vysočiny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35</v>
      </c>
      <c r="AJ89" s="41"/>
      <c r="AK89" s="41"/>
      <c r="AL89" s="41"/>
      <c r="AM89" s="81" t="str">
        <f>IF(E17="","",E17)</f>
        <v>PROJEKT CENTRUM NOVA s.r.o.</v>
      </c>
      <c r="AN89" s="72"/>
      <c r="AO89" s="72"/>
      <c r="AP89" s="72"/>
      <c r="AQ89" s="41"/>
      <c r="AR89" s="45"/>
      <c r="AS89" s="82" t="s">
        <v>64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33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40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65</v>
      </c>
      <c r="D92" s="95"/>
      <c r="E92" s="95"/>
      <c r="F92" s="95"/>
      <c r="G92" s="95"/>
      <c r="H92" s="96"/>
      <c r="I92" s="97" t="s">
        <v>66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67</v>
      </c>
      <c r="AH92" s="95"/>
      <c r="AI92" s="95"/>
      <c r="AJ92" s="95"/>
      <c r="AK92" s="95"/>
      <c r="AL92" s="95"/>
      <c r="AM92" s="95"/>
      <c r="AN92" s="97" t="s">
        <v>68</v>
      </c>
      <c r="AO92" s="95"/>
      <c r="AP92" s="99"/>
      <c r="AQ92" s="100" t="s">
        <v>69</v>
      </c>
      <c r="AR92" s="45"/>
      <c r="AS92" s="101" t="s">
        <v>70</v>
      </c>
      <c r="AT92" s="102" t="s">
        <v>71</v>
      </c>
      <c r="AU92" s="102" t="s">
        <v>72</v>
      </c>
      <c r="AV92" s="102" t="s">
        <v>73</v>
      </c>
      <c r="AW92" s="102" t="s">
        <v>74</v>
      </c>
      <c r="AX92" s="102" t="s">
        <v>75</v>
      </c>
      <c r="AY92" s="102" t="s">
        <v>76</v>
      </c>
      <c r="AZ92" s="102" t="s">
        <v>77</v>
      </c>
      <c r="BA92" s="102" t="s">
        <v>78</v>
      </c>
      <c r="BB92" s="102" t="s">
        <v>79</v>
      </c>
      <c r="BC92" s="102" t="s">
        <v>80</v>
      </c>
      <c r="BD92" s="103" t="s">
        <v>81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ROUND(AG95+AG97+AG99,2)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ROUND(AS95+AS97+AS99,2)</f>
        <v>0</v>
      </c>
      <c r="AT94" s="115">
        <f>ROUND(SUM(AV94:AW94),2)</f>
        <v>0</v>
      </c>
      <c r="AU94" s="116">
        <f>ROUND(AU95+AU97+AU99,5)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ROUND(AZ95+AZ97+AZ99,2)</f>
        <v>0</v>
      </c>
      <c r="BA94" s="115">
        <f>ROUND(BA95+BA97+BA99,2)</f>
        <v>0</v>
      </c>
      <c r="BB94" s="115">
        <f>ROUND(BB95+BB97+BB99,2)</f>
        <v>0</v>
      </c>
      <c r="BC94" s="115">
        <f>ROUND(BC95+BC97+BC99,2)</f>
        <v>0</v>
      </c>
      <c r="BD94" s="117">
        <f>ROUND(BD95+BD97+BD99,2)</f>
        <v>0</v>
      </c>
      <c r="BE94" s="6"/>
      <c r="BS94" s="118" t="s">
        <v>83</v>
      </c>
      <c r="BT94" s="118" t="s">
        <v>84</v>
      </c>
      <c r="BU94" s="119" t="s">
        <v>85</v>
      </c>
      <c r="BV94" s="118" t="s">
        <v>86</v>
      </c>
      <c r="BW94" s="118" t="s">
        <v>5</v>
      </c>
      <c r="BX94" s="118" t="s">
        <v>87</v>
      </c>
      <c r="CL94" s="118" t="s">
        <v>1</v>
      </c>
    </row>
    <row r="95" s="7" customFormat="1" ht="16.5" customHeight="1">
      <c r="A95" s="7"/>
      <c r="B95" s="120"/>
      <c r="C95" s="121"/>
      <c r="D95" s="122" t="s">
        <v>88</v>
      </c>
      <c r="E95" s="122"/>
      <c r="F95" s="122"/>
      <c r="G95" s="122"/>
      <c r="H95" s="122"/>
      <c r="I95" s="123"/>
      <c r="J95" s="122" t="s">
        <v>89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90</v>
      </c>
      <c r="AR95" s="127"/>
      <c r="AS95" s="128">
        <f>ROUND(AS96,2)</f>
        <v>0</v>
      </c>
      <c r="AT95" s="129">
        <f>ROUND(SUM(AV95:AW95),2)</f>
        <v>0</v>
      </c>
      <c r="AU95" s="130">
        <f>ROUND(AU96,5)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ROUND(AZ96,2)</f>
        <v>0</v>
      </c>
      <c r="BA95" s="129">
        <f>ROUND(BA96,2)</f>
        <v>0</v>
      </c>
      <c r="BB95" s="129">
        <f>ROUND(BB96,2)</f>
        <v>0</v>
      </c>
      <c r="BC95" s="129">
        <f>ROUND(BC96,2)</f>
        <v>0</v>
      </c>
      <c r="BD95" s="131">
        <f>ROUND(BD96,2)</f>
        <v>0</v>
      </c>
      <c r="BE95" s="7"/>
      <c r="BS95" s="132" t="s">
        <v>83</v>
      </c>
      <c r="BT95" s="132" t="s">
        <v>21</v>
      </c>
      <c r="BU95" s="132" t="s">
        <v>85</v>
      </c>
      <c r="BV95" s="132" t="s">
        <v>86</v>
      </c>
      <c r="BW95" s="132" t="s">
        <v>91</v>
      </c>
      <c r="BX95" s="132" t="s">
        <v>5</v>
      </c>
      <c r="CL95" s="132" t="s">
        <v>1</v>
      </c>
      <c r="CM95" s="132" t="s">
        <v>92</v>
      </c>
    </row>
    <row r="96" s="4" customFormat="1" ht="16.5" customHeight="1">
      <c r="A96" s="133" t="s">
        <v>93</v>
      </c>
      <c r="B96" s="71"/>
      <c r="C96" s="134"/>
      <c r="D96" s="134"/>
      <c r="E96" s="135" t="s">
        <v>88</v>
      </c>
      <c r="F96" s="135"/>
      <c r="G96" s="135"/>
      <c r="H96" s="135"/>
      <c r="I96" s="135"/>
      <c r="J96" s="134"/>
      <c r="K96" s="135" t="s">
        <v>89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'VRN - Vedlejší a ostatní 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94</v>
      </c>
      <c r="AR96" s="73"/>
      <c r="AS96" s="138">
        <v>0</v>
      </c>
      <c r="AT96" s="139">
        <f>ROUND(SUM(AV96:AW96),2)</f>
        <v>0</v>
      </c>
      <c r="AU96" s="140">
        <f>'VRN - Vedlejší a ostatní ...'!P122</f>
        <v>0</v>
      </c>
      <c r="AV96" s="139">
        <f>'VRN - Vedlejší a ostatní ...'!J35</f>
        <v>0</v>
      </c>
      <c r="AW96" s="139">
        <f>'VRN - Vedlejší a ostatní ...'!J36</f>
        <v>0</v>
      </c>
      <c r="AX96" s="139">
        <f>'VRN - Vedlejší a ostatní ...'!J37</f>
        <v>0</v>
      </c>
      <c r="AY96" s="139">
        <f>'VRN - Vedlejší a ostatní ...'!J38</f>
        <v>0</v>
      </c>
      <c r="AZ96" s="139">
        <f>'VRN - Vedlejší a ostatní ...'!F35</f>
        <v>0</v>
      </c>
      <c r="BA96" s="139">
        <f>'VRN - Vedlejší a ostatní ...'!F36</f>
        <v>0</v>
      </c>
      <c r="BB96" s="139">
        <f>'VRN - Vedlejší a ostatní ...'!F37</f>
        <v>0</v>
      </c>
      <c r="BC96" s="139">
        <f>'VRN - Vedlejší a ostatní ...'!F38</f>
        <v>0</v>
      </c>
      <c r="BD96" s="141">
        <f>'VRN - Vedlejší a ostatní ...'!F39</f>
        <v>0</v>
      </c>
      <c r="BE96" s="4"/>
      <c r="BT96" s="142" t="s">
        <v>92</v>
      </c>
      <c r="BV96" s="142" t="s">
        <v>86</v>
      </c>
      <c r="BW96" s="142" t="s">
        <v>95</v>
      </c>
      <c r="BX96" s="142" t="s">
        <v>91</v>
      </c>
      <c r="CL96" s="142" t="s">
        <v>1</v>
      </c>
    </row>
    <row r="97" s="7" customFormat="1" ht="16.5" customHeight="1">
      <c r="A97" s="7"/>
      <c r="B97" s="120"/>
      <c r="C97" s="121"/>
      <c r="D97" s="122" t="s">
        <v>96</v>
      </c>
      <c r="E97" s="122"/>
      <c r="F97" s="122"/>
      <c r="G97" s="122"/>
      <c r="H97" s="122"/>
      <c r="I97" s="123"/>
      <c r="J97" s="122" t="s">
        <v>97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ROUND(AG98,2)</f>
        <v>0</v>
      </c>
      <c r="AH97" s="123"/>
      <c r="AI97" s="123"/>
      <c r="AJ97" s="123"/>
      <c r="AK97" s="123"/>
      <c r="AL97" s="123"/>
      <c r="AM97" s="123"/>
      <c r="AN97" s="125">
        <f>SUM(AG97,AT97)</f>
        <v>0</v>
      </c>
      <c r="AO97" s="123"/>
      <c r="AP97" s="123"/>
      <c r="AQ97" s="126" t="s">
        <v>98</v>
      </c>
      <c r="AR97" s="127"/>
      <c r="AS97" s="128">
        <f>ROUND(AS98,2)</f>
        <v>0</v>
      </c>
      <c r="AT97" s="129">
        <f>ROUND(SUM(AV97:AW97),2)</f>
        <v>0</v>
      </c>
      <c r="AU97" s="130">
        <f>ROUND(AU98,5)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ROUND(AZ98,2)</f>
        <v>0</v>
      </c>
      <c r="BA97" s="129">
        <f>ROUND(BA98,2)</f>
        <v>0</v>
      </c>
      <c r="BB97" s="129">
        <f>ROUND(BB98,2)</f>
        <v>0</v>
      </c>
      <c r="BC97" s="129">
        <f>ROUND(BC98,2)</f>
        <v>0</v>
      </c>
      <c r="BD97" s="131">
        <f>ROUND(BD98,2)</f>
        <v>0</v>
      </c>
      <c r="BE97" s="7"/>
      <c r="BS97" s="132" t="s">
        <v>83</v>
      </c>
      <c r="BT97" s="132" t="s">
        <v>21</v>
      </c>
      <c r="BU97" s="132" t="s">
        <v>85</v>
      </c>
      <c r="BV97" s="132" t="s">
        <v>86</v>
      </c>
      <c r="BW97" s="132" t="s">
        <v>99</v>
      </c>
      <c r="BX97" s="132" t="s">
        <v>5</v>
      </c>
      <c r="CL97" s="132" t="s">
        <v>1</v>
      </c>
      <c r="CM97" s="132" t="s">
        <v>92</v>
      </c>
    </row>
    <row r="98" s="4" customFormat="1" ht="16.5" customHeight="1">
      <c r="A98" s="133" t="s">
        <v>93</v>
      </c>
      <c r="B98" s="71"/>
      <c r="C98" s="134"/>
      <c r="D98" s="134"/>
      <c r="E98" s="135" t="s">
        <v>100</v>
      </c>
      <c r="F98" s="135"/>
      <c r="G98" s="135"/>
      <c r="H98" s="135"/>
      <c r="I98" s="135"/>
      <c r="J98" s="134"/>
      <c r="K98" s="135" t="s">
        <v>101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'02 - Architektonicko - st...'!J32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94</v>
      </c>
      <c r="AR98" s="73"/>
      <c r="AS98" s="138">
        <v>0</v>
      </c>
      <c r="AT98" s="139">
        <f>ROUND(SUM(AV98:AW98),2)</f>
        <v>0</v>
      </c>
      <c r="AU98" s="140">
        <f>'02 - Architektonicko - st...'!P133</f>
        <v>0</v>
      </c>
      <c r="AV98" s="139">
        <f>'02 - Architektonicko - st...'!J35</f>
        <v>0</v>
      </c>
      <c r="AW98" s="139">
        <f>'02 - Architektonicko - st...'!J36</f>
        <v>0</v>
      </c>
      <c r="AX98" s="139">
        <f>'02 - Architektonicko - st...'!J37</f>
        <v>0</v>
      </c>
      <c r="AY98" s="139">
        <f>'02 - Architektonicko - st...'!J38</f>
        <v>0</v>
      </c>
      <c r="AZ98" s="139">
        <f>'02 - Architektonicko - st...'!F35</f>
        <v>0</v>
      </c>
      <c r="BA98" s="139">
        <f>'02 - Architektonicko - st...'!F36</f>
        <v>0</v>
      </c>
      <c r="BB98" s="139">
        <f>'02 - Architektonicko - st...'!F37</f>
        <v>0</v>
      </c>
      <c r="BC98" s="139">
        <f>'02 - Architektonicko - st...'!F38</f>
        <v>0</v>
      </c>
      <c r="BD98" s="141">
        <f>'02 - Architektonicko - st...'!F39</f>
        <v>0</v>
      </c>
      <c r="BE98" s="4"/>
      <c r="BT98" s="142" t="s">
        <v>92</v>
      </c>
      <c r="BV98" s="142" t="s">
        <v>86</v>
      </c>
      <c r="BW98" s="142" t="s">
        <v>102</v>
      </c>
      <c r="BX98" s="142" t="s">
        <v>99</v>
      </c>
      <c r="CL98" s="142" t="s">
        <v>103</v>
      </c>
    </row>
    <row r="99" s="7" customFormat="1" ht="16.5" customHeight="1">
      <c r="A99" s="7"/>
      <c r="B99" s="120"/>
      <c r="C99" s="121"/>
      <c r="D99" s="122" t="s">
        <v>104</v>
      </c>
      <c r="E99" s="122"/>
      <c r="F99" s="122"/>
      <c r="G99" s="122"/>
      <c r="H99" s="122"/>
      <c r="I99" s="123"/>
      <c r="J99" s="122" t="s">
        <v>105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ROUND(AG100,2)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106</v>
      </c>
      <c r="AR99" s="127"/>
      <c r="AS99" s="128">
        <f>ROUND(AS100,2)</f>
        <v>0</v>
      </c>
      <c r="AT99" s="129">
        <f>ROUND(SUM(AV99:AW99),2)</f>
        <v>0</v>
      </c>
      <c r="AU99" s="130">
        <f>ROUND(AU100,5)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ROUND(AZ100,2)</f>
        <v>0</v>
      </c>
      <c r="BA99" s="129">
        <f>ROUND(BA100,2)</f>
        <v>0</v>
      </c>
      <c r="BB99" s="129">
        <f>ROUND(BB100,2)</f>
        <v>0</v>
      </c>
      <c r="BC99" s="129">
        <f>ROUND(BC100,2)</f>
        <v>0</v>
      </c>
      <c r="BD99" s="131">
        <f>ROUND(BD100,2)</f>
        <v>0</v>
      </c>
      <c r="BE99" s="7"/>
      <c r="BS99" s="132" t="s">
        <v>83</v>
      </c>
      <c r="BT99" s="132" t="s">
        <v>21</v>
      </c>
      <c r="BU99" s="132" t="s">
        <v>85</v>
      </c>
      <c r="BV99" s="132" t="s">
        <v>86</v>
      </c>
      <c r="BW99" s="132" t="s">
        <v>107</v>
      </c>
      <c r="BX99" s="132" t="s">
        <v>5</v>
      </c>
      <c r="CL99" s="132" t="s">
        <v>1</v>
      </c>
      <c r="CM99" s="132" t="s">
        <v>92</v>
      </c>
    </row>
    <row r="100" s="4" customFormat="1" ht="16.5" customHeight="1">
      <c r="A100" s="133" t="s">
        <v>93</v>
      </c>
      <c r="B100" s="71"/>
      <c r="C100" s="134"/>
      <c r="D100" s="134"/>
      <c r="E100" s="135" t="s">
        <v>104</v>
      </c>
      <c r="F100" s="135"/>
      <c r="G100" s="135"/>
      <c r="H100" s="135"/>
      <c r="I100" s="135"/>
      <c r="J100" s="134"/>
      <c r="K100" s="135" t="s">
        <v>108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'IO-01 - Zpevněné plochy  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94</v>
      </c>
      <c r="AR100" s="73"/>
      <c r="AS100" s="143">
        <v>0</v>
      </c>
      <c r="AT100" s="144">
        <f>ROUND(SUM(AV100:AW100),2)</f>
        <v>0</v>
      </c>
      <c r="AU100" s="145">
        <f>'IO-01 - Zpevněné plochy  '!P124</f>
        <v>0</v>
      </c>
      <c r="AV100" s="144">
        <f>'IO-01 - Zpevněné plochy  '!J35</f>
        <v>0</v>
      </c>
      <c r="AW100" s="144">
        <f>'IO-01 - Zpevněné plochy  '!J36</f>
        <v>0</v>
      </c>
      <c r="AX100" s="144">
        <f>'IO-01 - Zpevněné plochy  '!J37</f>
        <v>0</v>
      </c>
      <c r="AY100" s="144">
        <f>'IO-01 - Zpevněné plochy  '!J38</f>
        <v>0</v>
      </c>
      <c r="AZ100" s="144">
        <f>'IO-01 - Zpevněné plochy  '!F35</f>
        <v>0</v>
      </c>
      <c r="BA100" s="144">
        <f>'IO-01 - Zpevněné plochy  '!F36</f>
        <v>0</v>
      </c>
      <c r="BB100" s="144">
        <f>'IO-01 - Zpevněné plochy  '!F37</f>
        <v>0</v>
      </c>
      <c r="BC100" s="144">
        <f>'IO-01 - Zpevněné plochy  '!F38</f>
        <v>0</v>
      </c>
      <c r="BD100" s="146">
        <f>'IO-01 - Zpevněné plochy  '!F39</f>
        <v>0</v>
      </c>
      <c r="BE100" s="4"/>
      <c r="BT100" s="142" t="s">
        <v>92</v>
      </c>
      <c r="BV100" s="142" t="s">
        <v>86</v>
      </c>
      <c r="BW100" s="142" t="s">
        <v>109</v>
      </c>
      <c r="BX100" s="142" t="s">
        <v>107</v>
      </c>
      <c r="CL100" s="142" t="s">
        <v>110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epYcjzl5mOGfMIR29FDyF/FGXcYJTQERWyGklfYuCRUE1jSs0DS1AzsCwPLC/tET1G4JeV/y9MKGWzC/oBGaXQ==" hashValue="jXqvkvRoLRqHuDI5Dm4bq965O9tgBuNckEkbfflgHOOhwlCrEtAlx9gvzj92eqMYZAgsUxeoyWVxn7PS1QNVdw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VRN - Vedlejší a ostatní ...'!C2" display="/"/>
    <hyperlink ref="A98" location="'02 - Architektonicko - st...'!C2" display="/"/>
    <hyperlink ref="A100" location="'IO-01 - Zpevněné plochy 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Novostavba garáží (3ks) a přístřešku na posypový materiál v areálu KSÚSV v Horní Cerekvi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26. 3. 2024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">
        <v>30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31</v>
      </c>
      <c r="F17" s="39"/>
      <c r="G17" s="39"/>
      <c r="H17" s="39"/>
      <c r="I17" s="151" t="s">
        <v>32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33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32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35</v>
      </c>
      <c r="E22" s="39"/>
      <c r="F22" s="39"/>
      <c r="G22" s="39"/>
      <c r="H22" s="39"/>
      <c r="I22" s="151" t="s">
        <v>29</v>
      </c>
      <c r="J22" s="142" t="s">
        <v>36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37</v>
      </c>
      <c r="F23" s="39"/>
      <c r="G23" s="39"/>
      <c r="H23" s="39"/>
      <c r="I23" s="151" t="s">
        <v>32</v>
      </c>
      <c r="J23" s="142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40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32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26.5" customHeight="1">
      <c r="A29" s="155"/>
      <c r="B29" s="156"/>
      <c r="C29" s="155"/>
      <c r="D29" s="155"/>
      <c r="E29" s="157" t="s">
        <v>115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44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46</v>
      </c>
      <c r="G34" s="39"/>
      <c r="H34" s="39"/>
      <c r="I34" s="162" t="s">
        <v>45</v>
      </c>
      <c r="J34" s="162" t="s">
        <v>47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48</v>
      </c>
      <c r="E35" s="151" t="s">
        <v>49</v>
      </c>
      <c r="F35" s="164">
        <f>ROUND((SUM(BE122:BE144)),  2)</f>
        <v>0</v>
      </c>
      <c r="G35" s="39"/>
      <c r="H35" s="39"/>
      <c r="I35" s="165">
        <v>0.20999999999999999</v>
      </c>
      <c r="J35" s="164">
        <f>ROUND(((SUM(BE122:BE144))*I35),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50</v>
      </c>
      <c r="F36" s="164">
        <f>ROUND((SUM(BF122:BF144)),  2)</f>
        <v>0</v>
      </c>
      <c r="G36" s="39"/>
      <c r="H36" s="39"/>
      <c r="I36" s="165">
        <v>0.12</v>
      </c>
      <c r="J36" s="164">
        <f>ROUND(((SUM(BF122:BF144))*I36),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51</v>
      </c>
      <c r="F37" s="164">
        <f>ROUND((SUM(BG122:BG144)),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52</v>
      </c>
      <c r="F38" s="164">
        <f>ROUND((SUM(BH122:BH144)),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53</v>
      </c>
      <c r="F39" s="164">
        <f>ROUND((SUM(BI122:BI144)),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54</v>
      </c>
      <c r="E41" s="168"/>
      <c r="F41" s="168"/>
      <c r="G41" s="169" t="s">
        <v>55</v>
      </c>
      <c r="H41" s="170" t="s">
        <v>56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57</v>
      </c>
      <c r="E50" s="174"/>
      <c r="F50" s="174"/>
      <c r="G50" s="173" t="s">
        <v>58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59</v>
      </c>
      <c r="E61" s="176"/>
      <c r="F61" s="177" t="s">
        <v>60</v>
      </c>
      <c r="G61" s="175" t="s">
        <v>59</v>
      </c>
      <c r="H61" s="176"/>
      <c r="I61" s="176"/>
      <c r="J61" s="178" t="s">
        <v>60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61</v>
      </c>
      <c r="E65" s="179"/>
      <c r="F65" s="179"/>
      <c r="G65" s="173" t="s">
        <v>62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59</v>
      </c>
      <c r="E76" s="176"/>
      <c r="F76" s="177" t="s">
        <v>60</v>
      </c>
      <c r="G76" s="175" t="s">
        <v>59</v>
      </c>
      <c r="H76" s="176"/>
      <c r="I76" s="176"/>
      <c r="J76" s="178" t="s">
        <v>60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Novostavba garáží (3ks) a přístřešku na posypový materiál v areálu KSÚSV v Horní Cerekvi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VRN - Vedlejší a ostatní rozpočtové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město Horní Cerekev, areál KSÚSV</v>
      </c>
      <c r="G91" s="41"/>
      <c r="H91" s="41"/>
      <c r="I91" s="33" t="s">
        <v>24</v>
      </c>
      <c r="J91" s="80" t="str">
        <f>IF(J14="","",J14)</f>
        <v>26. 3. 2024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>Krajská správa a údržba silnic Vysočiny</v>
      </c>
      <c r="G93" s="41"/>
      <c r="H93" s="41"/>
      <c r="I93" s="33" t="s">
        <v>35</v>
      </c>
      <c r="J93" s="37" t="str">
        <f>E23</f>
        <v>PROJEKT CENTRUM NOVA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33</v>
      </c>
      <c r="D94" s="41"/>
      <c r="E94" s="41"/>
      <c r="F94" s="28" t="str">
        <f>IF(E20="","",E20)</f>
        <v>Vyplň údaj</v>
      </c>
      <c r="G94" s="41"/>
      <c r="H94" s="41"/>
      <c r="I94" s="33" t="s">
        <v>40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89"/>
      <c r="C99" s="190"/>
      <c r="D99" s="191" t="s">
        <v>121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122</v>
      </c>
      <c r="E100" s="197"/>
      <c r="F100" s="197"/>
      <c r="G100" s="197"/>
      <c r="H100" s="197"/>
      <c r="I100" s="197"/>
      <c r="J100" s="198">
        <f>J124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84" t="str">
        <f>E7</f>
        <v>Novostavba garáží (3ks) a přístřešku na posypový materiál v areálu KSÚSV v Horní Cerekvi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112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113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VRN - Vedlejší a ostatní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F14</f>
        <v>město Horní Cerekev, areál KSÚSV</v>
      </c>
      <c r="G116" s="41"/>
      <c r="H116" s="41"/>
      <c r="I116" s="33" t="s">
        <v>24</v>
      </c>
      <c r="J116" s="80" t="str">
        <f>IF(J14="","",J14)</f>
        <v>26. 3. 2024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28</v>
      </c>
      <c r="D118" s="41"/>
      <c r="E118" s="41"/>
      <c r="F118" s="28" t="str">
        <f>E17</f>
        <v>Krajská správa a údržba silnic Vysočiny</v>
      </c>
      <c r="G118" s="41"/>
      <c r="H118" s="41"/>
      <c r="I118" s="33" t="s">
        <v>35</v>
      </c>
      <c r="J118" s="37" t="str">
        <f>E23</f>
        <v>PROJEKT CENTRUM NOVA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33</v>
      </c>
      <c r="D119" s="41"/>
      <c r="E119" s="41"/>
      <c r="F119" s="28" t="str">
        <f>IF(E20="","",E20)</f>
        <v>Vyplň údaj</v>
      </c>
      <c r="G119" s="41"/>
      <c r="H119" s="41"/>
      <c r="I119" s="33" t="s">
        <v>40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124</v>
      </c>
      <c r="D121" s="203" t="s">
        <v>69</v>
      </c>
      <c r="E121" s="203" t="s">
        <v>65</v>
      </c>
      <c r="F121" s="203" t="s">
        <v>66</v>
      </c>
      <c r="G121" s="203" t="s">
        <v>125</v>
      </c>
      <c r="H121" s="203" t="s">
        <v>126</v>
      </c>
      <c r="I121" s="203" t="s">
        <v>127</v>
      </c>
      <c r="J121" s="203" t="s">
        <v>118</v>
      </c>
      <c r="K121" s="204" t="s">
        <v>128</v>
      </c>
      <c r="L121" s="205"/>
      <c r="M121" s="101" t="s">
        <v>1</v>
      </c>
      <c r="N121" s="102" t="s">
        <v>48</v>
      </c>
      <c r="O121" s="102" t="s">
        <v>129</v>
      </c>
      <c r="P121" s="102" t="s">
        <v>130</v>
      </c>
      <c r="Q121" s="102" t="s">
        <v>131</v>
      </c>
      <c r="R121" s="102" t="s">
        <v>132</v>
      </c>
      <c r="S121" s="102" t="s">
        <v>133</v>
      </c>
      <c r="T121" s="103" t="s">
        <v>134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135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0</v>
      </c>
      <c r="S122" s="105"/>
      <c r="T122" s="20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83</v>
      </c>
      <c r="AU122" s="18" t="s">
        <v>120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83</v>
      </c>
      <c r="E123" s="214" t="s">
        <v>136</v>
      </c>
      <c r="F123" s="214" t="s">
        <v>137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138</v>
      </c>
      <c r="AT123" s="223" t="s">
        <v>83</v>
      </c>
      <c r="AU123" s="223" t="s">
        <v>84</v>
      </c>
      <c r="AY123" s="222" t="s">
        <v>139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83</v>
      </c>
      <c r="E124" s="225" t="s">
        <v>140</v>
      </c>
      <c r="F124" s="225" t="s">
        <v>141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SUM(P125:P144)</f>
        <v>0</v>
      </c>
      <c r="Q124" s="219"/>
      <c r="R124" s="220">
        <f>SUM(R125:R144)</f>
        <v>0</v>
      </c>
      <c r="S124" s="219"/>
      <c r="T124" s="221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138</v>
      </c>
      <c r="AT124" s="223" t="s">
        <v>83</v>
      </c>
      <c r="AU124" s="223" t="s">
        <v>21</v>
      </c>
      <c r="AY124" s="222" t="s">
        <v>139</v>
      </c>
      <c r="BK124" s="224">
        <f>SUM(BK125:BK144)</f>
        <v>0</v>
      </c>
    </row>
    <row r="125" s="2" customFormat="1" ht="16.5" customHeight="1">
      <c r="A125" s="39"/>
      <c r="B125" s="40"/>
      <c r="C125" s="227" t="s">
        <v>21</v>
      </c>
      <c r="D125" s="227" t="s">
        <v>142</v>
      </c>
      <c r="E125" s="228" t="s">
        <v>143</v>
      </c>
      <c r="F125" s="229" t="s">
        <v>144</v>
      </c>
      <c r="G125" s="230" t="s">
        <v>145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49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138</v>
      </c>
      <c r="AT125" s="238" t="s">
        <v>142</v>
      </c>
      <c r="AU125" s="238" t="s">
        <v>92</v>
      </c>
      <c r="AY125" s="18" t="s">
        <v>139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21</v>
      </c>
      <c r="BK125" s="239">
        <f>ROUND(I125*H125,2)</f>
        <v>0</v>
      </c>
      <c r="BL125" s="18" t="s">
        <v>138</v>
      </c>
      <c r="BM125" s="238" t="s">
        <v>146</v>
      </c>
    </row>
    <row r="126" s="2" customFormat="1">
      <c r="A126" s="39"/>
      <c r="B126" s="40"/>
      <c r="C126" s="41"/>
      <c r="D126" s="240" t="s">
        <v>147</v>
      </c>
      <c r="E126" s="41"/>
      <c r="F126" s="241" t="s">
        <v>148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147</v>
      </c>
      <c r="AU126" s="18" t="s">
        <v>92</v>
      </c>
    </row>
    <row r="127" s="2" customFormat="1" ht="24.15" customHeight="1">
      <c r="A127" s="39"/>
      <c r="B127" s="40"/>
      <c r="C127" s="227" t="s">
        <v>92</v>
      </c>
      <c r="D127" s="227" t="s">
        <v>142</v>
      </c>
      <c r="E127" s="228" t="s">
        <v>149</v>
      </c>
      <c r="F127" s="229" t="s">
        <v>150</v>
      </c>
      <c r="G127" s="230" t="s">
        <v>145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49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138</v>
      </c>
      <c r="AT127" s="238" t="s">
        <v>142</v>
      </c>
      <c r="AU127" s="238" t="s">
        <v>92</v>
      </c>
      <c r="AY127" s="18" t="s">
        <v>139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21</v>
      </c>
      <c r="BK127" s="239">
        <f>ROUND(I127*H127,2)</f>
        <v>0</v>
      </c>
      <c r="BL127" s="18" t="s">
        <v>138</v>
      </c>
      <c r="BM127" s="238" t="s">
        <v>151</v>
      </c>
    </row>
    <row r="128" s="2" customFormat="1">
      <c r="A128" s="39"/>
      <c r="B128" s="40"/>
      <c r="C128" s="41"/>
      <c r="D128" s="240" t="s">
        <v>147</v>
      </c>
      <c r="E128" s="41"/>
      <c r="F128" s="241" t="s">
        <v>152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92</v>
      </c>
    </row>
    <row r="129" s="2" customFormat="1" ht="16.5" customHeight="1">
      <c r="A129" s="39"/>
      <c r="B129" s="40"/>
      <c r="C129" s="227" t="s">
        <v>153</v>
      </c>
      <c r="D129" s="227" t="s">
        <v>142</v>
      </c>
      <c r="E129" s="228" t="s">
        <v>154</v>
      </c>
      <c r="F129" s="229" t="s">
        <v>155</v>
      </c>
      <c r="G129" s="230" t="s">
        <v>145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49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138</v>
      </c>
      <c r="AT129" s="238" t="s">
        <v>142</v>
      </c>
      <c r="AU129" s="238" t="s">
        <v>92</v>
      </c>
      <c r="AY129" s="18" t="s">
        <v>139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21</v>
      </c>
      <c r="BK129" s="239">
        <f>ROUND(I129*H129,2)</f>
        <v>0</v>
      </c>
      <c r="BL129" s="18" t="s">
        <v>138</v>
      </c>
      <c r="BM129" s="238" t="s">
        <v>156</v>
      </c>
    </row>
    <row r="130" s="2" customFormat="1">
      <c r="A130" s="39"/>
      <c r="B130" s="40"/>
      <c r="C130" s="41"/>
      <c r="D130" s="240" t="s">
        <v>147</v>
      </c>
      <c r="E130" s="41"/>
      <c r="F130" s="241" t="s">
        <v>157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147</v>
      </c>
      <c r="AU130" s="18" t="s">
        <v>92</v>
      </c>
    </row>
    <row r="131" s="2" customFormat="1" ht="24.15" customHeight="1">
      <c r="A131" s="39"/>
      <c r="B131" s="40"/>
      <c r="C131" s="227" t="s">
        <v>138</v>
      </c>
      <c r="D131" s="227" t="s">
        <v>142</v>
      </c>
      <c r="E131" s="228" t="s">
        <v>158</v>
      </c>
      <c r="F131" s="229" t="s">
        <v>159</v>
      </c>
      <c r="G131" s="230" t="s">
        <v>145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49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138</v>
      </c>
      <c r="AT131" s="238" t="s">
        <v>142</v>
      </c>
      <c r="AU131" s="238" t="s">
        <v>92</v>
      </c>
      <c r="AY131" s="18" t="s">
        <v>139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21</v>
      </c>
      <c r="BK131" s="239">
        <f>ROUND(I131*H131,2)</f>
        <v>0</v>
      </c>
      <c r="BL131" s="18" t="s">
        <v>138</v>
      </c>
      <c r="BM131" s="238" t="s">
        <v>160</v>
      </c>
    </row>
    <row r="132" s="2" customFormat="1">
      <c r="A132" s="39"/>
      <c r="B132" s="40"/>
      <c r="C132" s="41"/>
      <c r="D132" s="240" t="s">
        <v>147</v>
      </c>
      <c r="E132" s="41"/>
      <c r="F132" s="241" t="s">
        <v>161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147</v>
      </c>
      <c r="AU132" s="18" t="s">
        <v>92</v>
      </c>
    </row>
    <row r="133" s="2" customFormat="1" ht="24.15" customHeight="1">
      <c r="A133" s="39"/>
      <c r="B133" s="40"/>
      <c r="C133" s="227" t="s">
        <v>162</v>
      </c>
      <c r="D133" s="227" t="s">
        <v>142</v>
      </c>
      <c r="E133" s="228" t="s">
        <v>163</v>
      </c>
      <c r="F133" s="229" t="s">
        <v>164</v>
      </c>
      <c r="G133" s="230" t="s">
        <v>145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49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138</v>
      </c>
      <c r="AT133" s="238" t="s">
        <v>142</v>
      </c>
      <c r="AU133" s="238" t="s">
        <v>92</v>
      </c>
      <c r="AY133" s="18" t="s">
        <v>139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21</v>
      </c>
      <c r="BK133" s="239">
        <f>ROUND(I133*H133,2)</f>
        <v>0</v>
      </c>
      <c r="BL133" s="18" t="s">
        <v>138</v>
      </c>
      <c r="BM133" s="238" t="s">
        <v>165</v>
      </c>
    </row>
    <row r="134" s="2" customFormat="1">
      <c r="A134" s="39"/>
      <c r="B134" s="40"/>
      <c r="C134" s="41"/>
      <c r="D134" s="240" t="s">
        <v>147</v>
      </c>
      <c r="E134" s="41"/>
      <c r="F134" s="241" t="s">
        <v>166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92</v>
      </c>
    </row>
    <row r="135" s="2" customFormat="1" ht="16.5" customHeight="1">
      <c r="A135" s="39"/>
      <c r="B135" s="40"/>
      <c r="C135" s="227" t="s">
        <v>167</v>
      </c>
      <c r="D135" s="227" t="s">
        <v>142</v>
      </c>
      <c r="E135" s="228" t="s">
        <v>168</v>
      </c>
      <c r="F135" s="229" t="s">
        <v>169</v>
      </c>
      <c r="G135" s="230" t="s">
        <v>145</v>
      </c>
      <c r="H135" s="231">
        <v>1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49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138</v>
      </c>
      <c r="AT135" s="238" t="s">
        <v>142</v>
      </c>
      <c r="AU135" s="238" t="s">
        <v>92</v>
      </c>
      <c r="AY135" s="18" t="s">
        <v>139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21</v>
      </c>
      <c r="BK135" s="239">
        <f>ROUND(I135*H135,2)</f>
        <v>0</v>
      </c>
      <c r="BL135" s="18" t="s">
        <v>138</v>
      </c>
      <c r="BM135" s="238" t="s">
        <v>170</v>
      </c>
    </row>
    <row r="136" s="2" customFormat="1">
      <c r="A136" s="39"/>
      <c r="B136" s="40"/>
      <c r="C136" s="41"/>
      <c r="D136" s="240" t="s">
        <v>147</v>
      </c>
      <c r="E136" s="41"/>
      <c r="F136" s="241" t="s">
        <v>171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92</v>
      </c>
    </row>
    <row r="137" s="2" customFormat="1" ht="16.5" customHeight="1">
      <c r="A137" s="39"/>
      <c r="B137" s="40"/>
      <c r="C137" s="227" t="s">
        <v>172</v>
      </c>
      <c r="D137" s="227" t="s">
        <v>142</v>
      </c>
      <c r="E137" s="228" t="s">
        <v>173</v>
      </c>
      <c r="F137" s="229" t="s">
        <v>174</v>
      </c>
      <c r="G137" s="230" t="s">
        <v>145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49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138</v>
      </c>
      <c r="AT137" s="238" t="s">
        <v>142</v>
      </c>
      <c r="AU137" s="238" t="s">
        <v>92</v>
      </c>
      <c r="AY137" s="18" t="s">
        <v>139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21</v>
      </c>
      <c r="BK137" s="239">
        <f>ROUND(I137*H137,2)</f>
        <v>0</v>
      </c>
      <c r="BL137" s="18" t="s">
        <v>138</v>
      </c>
      <c r="BM137" s="238" t="s">
        <v>175</v>
      </c>
    </row>
    <row r="138" s="2" customFormat="1">
      <c r="A138" s="39"/>
      <c r="B138" s="40"/>
      <c r="C138" s="41"/>
      <c r="D138" s="240" t="s">
        <v>147</v>
      </c>
      <c r="E138" s="41"/>
      <c r="F138" s="241" t="s">
        <v>176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147</v>
      </c>
      <c r="AU138" s="18" t="s">
        <v>92</v>
      </c>
    </row>
    <row r="139" s="2" customFormat="1" ht="24.15" customHeight="1">
      <c r="A139" s="39"/>
      <c r="B139" s="40"/>
      <c r="C139" s="227" t="s">
        <v>177</v>
      </c>
      <c r="D139" s="227" t="s">
        <v>142</v>
      </c>
      <c r="E139" s="228" t="s">
        <v>178</v>
      </c>
      <c r="F139" s="229" t="s">
        <v>179</v>
      </c>
      <c r="G139" s="230" t="s">
        <v>145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49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138</v>
      </c>
      <c r="AT139" s="238" t="s">
        <v>142</v>
      </c>
      <c r="AU139" s="238" t="s">
        <v>92</v>
      </c>
      <c r="AY139" s="18" t="s">
        <v>139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21</v>
      </c>
      <c r="BK139" s="239">
        <f>ROUND(I139*H139,2)</f>
        <v>0</v>
      </c>
      <c r="BL139" s="18" t="s">
        <v>138</v>
      </c>
      <c r="BM139" s="238" t="s">
        <v>180</v>
      </c>
    </row>
    <row r="140" s="2" customFormat="1">
      <c r="A140" s="39"/>
      <c r="B140" s="40"/>
      <c r="C140" s="41"/>
      <c r="D140" s="240" t="s">
        <v>147</v>
      </c>
      <c r="E140" s="41"/>
      <c r="F140" s="241" t="s">
        <v>181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147</v>
      </c>
      <c r="AU140" s="18" t="s">
        <v>92</v>
      </c>
    </row>
    <row r="141" s="2" customFormat="1" ht="24.15" customHeight="1">
      <c r="A141" s="39"/>
      <c r="B141" s="40"/>
      <c r="C141" s="227" t="s">
        <v>182</v>
      </c>
      <c r="D141" s="227" t="s">
        <v>142</v>
      </c>
      <c r="E141" s="228" t="s">
        <v>183</v>
      </c>
      <c r="F141" s="229" t="s">
        <v>184</v>
      </c>
      <c r="G141" s="230" t="s">
        <v>145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49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138</v>
      </c>
      <c r="AT141" s="238" t="s">
        <v>142</v>
      </c>
      <c r="AU141" s="238" t="s">
        <v>92</v>
      </c>
      <c r="AY141" s="18" t="s">
        <v>139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21</v>
      </c>
      <c r="BK141" s="239">
        <f>ROUND(I141*H141,2)</f>
        <v>0</v>
      </c>
      <c r="BL141" s="18" t="s">
        <v>138</v>
      </c>
      <c r="BM141" s="238" t="s">
        <v>185</v>
      </c>
    </row>
    <row r="142" s="2" customFormat="1">
      <c r="A142" s="39"/>
      <c r="B142" s="40"/>
      <c r="C142" s="41"/>
      <c r="D142" s="240" t="s">
        <v>147</v>
      </c>
      <c r="E142" s="41"/>
      <c r="F142" s="241" t="s">
        <v>186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147</v>
      </c>
      <c r="AU142" s="18" t="s">
        <v>92</v>
      </c>
    </row>
    <row r="143" s="2" customFormat="1" ht="24.15" customHeight="1">
      <c r="A143" s="39"/>
      <c r="B143" s="40"/>
      <c r="C143" s="227" t="s">
        <v>26</v>
      </c>
      <c r="D143" s="227" t="s">
        <v>142</v>
      </c>
      <c r="E143" s="228" t="s">
        <v>187</v>
      </c>
      <c r="F143" s="229" t="s">
        <v>188</v>
      </c>
      <c r="G143" s="230" t="s">
        <v>145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49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138</v>
      </c>
      <c r="AT143" s="238" t="s">
        <v>142</v>
      </c>
      <c r="AU143" s="238" t="s">
        <v>92</v>
      </c>
      <c r="AY143" s="18" t="s">
        <v>139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21</v>
      </c>
      <c r="BK143" s="239">
        <f>ROUND(I143*H143,2)</f>
        <v>0</v>
      </c>
      <c r="BL143" s="18" t="s">
        <v>138</v>
      </c>
      <c r="BM143" s="238" t="s">
        <v>189</v>
      </c>
    </row>
    <row r="144" s="2" customFormat="1">
      <c r="A144" s="39"/>
      <c r="B144" s="40"/>
      <c r="C144" s="41"/>
      <c r="D144" s="240" t="s">
        <v>147</v>
      </c>
      <c r="E144" s="41"/>
      <c r="F144" s="241" t="s">
        <v>190</v>
      </c>
      <c r="G144" s="41"/>
      <c r="H144" s="41"/>
      <c r="I144" s="242"/>
      <c r="J144" s="41"/>
      <c r="K144" s="41"/>
      <c r="L144" s="45"/>
      <c r="M144" s="245"/>
      <c r="N144" s="246"/>
      <c r="O144" s="247"/>
      <c r="P144" s="247"/>
      <c r="Q144" s="247"/>
      <c r="R144" s="247"/>
      <c r="S144" s="247"/>
      <c r="T144" s="248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147</v>
      </c>
      <c r="AU144" s="18" t="s">
        <v>92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8jt2maMipng3kzV7nSHCmshaVtHZ9aDFK+guIUYH1ccGB/3qioW8SVOHF/IEX67epea9nk9DGaw38EoOuM461g==" hashValue="iXDUz6ieQfo5W9pwE4tJ5dEy7dIKtj4jp61q2j5JPfwpi6xKqx9ZvfvjvjrAdvXihOnBACggpKYvKEbdMUnLjg==" algorithmName="SHA-512" password="CC35"/>
  <autoFilter ref="C121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Novostavba garáží (3ks) a přístřešku na posypový materiál v areálu KSÚSV v Horní Cerekvi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103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26. 3. 2024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">
        <v>30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31</v>
      </c>
      <c r="F17" s="39"/>
      <c r="G17" s="39"/>
      <c r="H17" s="39"/>
      <c r="I17" s="151" t="s">
        <v>32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33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32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35</v>
      </c>
      <c r="E22" s="39"/>
      <c r="F22" s="39"/>
      <c r="G22" s="39"/>
      <c r="H22" s="39"/>
      <c r="I22" s="151" t="s">
        <v>29</v>
      </c>
      <c r="J22" s="142" t="s">
        <v>36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37</v>
      </c>
      <c r="F23" s="39"/>
      <c r="G23" s="39"/>
      <c r="H23" s="39"/>
      <c r="I23" s="151" t="s">
        <v>32</v>
      </c>
      <c r="J23" s="142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40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32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74.5" customHeight="1">
      <c r="A29" s="155"/>
      <c r="B29" s="156"/>
      <c r="C29" s="155"/>
      <c r="D29" s="155"/>
      <c r="E29" s="157" t="s">
        <v>193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44</v>
      </c>
      <c r="E32" s="39"/>
      <c r="F32" s="39"/>
      <c r="G32" s="39"/>
      <c r="H32" s="39"/>
      <c r="I32" s="39"/>
      <c r="J32" s="161">
        <f>ROUND(J133,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46</v>
      </c>
      <c r="G34" s="39"/>
      <c r="H34" s="39"/>
      <c r="I34" s="162" t="s">
        <v>45</v>
      </c>
      <c r="J34" s="162" t="s">
        <v>47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48</v>
      </c>
      <c r="E35" s="151" t="s">
        <v>49</v>
      </c>
      <c r="F35" s="164">
        <f>ROUND((SUM(BE133:BE435)),  2)</f>
        <v>0</v>
      </c>
      <c r="G35" s="39"/>
      <c r="H35" s="39"/>
      <c r="I35" s="165">
        <v>0.20999999999999999</v>
      </c>
      <c r="J35" s="164">
        <f>ROUND(((SUM(BE133:BE435))*I35),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50</v>
      </c>
      <c r="F36" s="164">
        <f>ROUND((SUM(BF133:BF435)),  2)</f>
        <v>0</v>
      </c>
      <c r="G36" s="39"/>
      <c r="H36" s="39"/>
      <c r="I36" s="165">
        <v>0.12</v>
      </c>
      <c r="J36" s="164">
        <f>ROUND(((SUM(BF133:BF435))*I36),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51</v>
      </c>
      <c r="F37" s="164">
        <f>ROUND((SUM(BG133:BG435)),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52</v>
      </c>
      <c r="F38" s="164">
        <f>ROUND((SUM(BH133:BH435)),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53</v>
      </c>
      <c r="F39" s="164">
        <f>ROUND((SUM(BI133:BI435)),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54</v>
      </c>
      <c r="E41" s="168"/>
      <c r="F41" s="168"/>
      <c r="G41" s="169" t="s">
        <v>55</v>
      </c>
      <c r="H41" s="170" t="s">
        <v>56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57</v>
      </c>
      <c r="E50" s="174"/>
      <c r="F50" s="174"/>
      <c r="G50" s="173" t="s">
        <v>58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59</v>
      </c>
      <c r="E61" s="176"/>
      <c r="F61" s="177" t="s">
        <v>60</v>
      </c>
      <c r="G61" s="175" t="s">
        <v>59</v>
      </c>
      <c r="H61" s="176"/>
      <c r="I61" s="176"/>
      <c r="J61" s="178" t="s">
        <v>60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61</v>
      </c>
      <c r="E65" s="179"/>
      <c r="F65" s="179"/>
      <c r="G65" s="173" t="s">
        <v>62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59</v>
      </c>
      <c r="E76" s="176"/>
      <c r="F76" s="177" t="s">
        <v>60</v>
      </c>
      <c r="G76" s="175" t="s">
        <v>59</v>
      </c>
      <c r="H76" s="176"/>
      <c r="I76" s="176"/>
      <c r="J76" s="178" t="s">
        <v>60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Novostavba garáží (3ks) a přístřešku na posypový materiál v areálu KSÚSV v Horní Cerekvi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191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02 - Architektonicko - 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město Horní Cerekev, areál KSÚSV</v>
      </c>
      <c r="G91" s="41"/>
      <c r="H91" s="41"/>
      <c r="I91" s="33" t="s">
        <v>24</v>
      </c>
      <c r="J91" s="80" t="str">
        <f>IF(J14="","",J14)</f>
        <v>26. 3. 2024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>Krajská správa a údržba silnic Vysočiny</v>
      </c>
      <c r="G93" s="41"/>
      <c r="H93" s="41"/>
      <c r="I93" s="33" t="s">
        <v>35</v>
      </c>
      <c r="J93" s="37" t="str">
        <f>E23</f>
        <v>PROJEKT CENTRUM NOVA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33</v>
      </c>
      <c r="D94" s="41"/>
      <c r="E94" s="41"/>
      <c r="F94" s="28" t="str">
        <f>IF(E20="","",E20)</f>
        <v>Vyplň údaj</v>
      </c>
      <c r="G94" s="41"/>
      <c r="H94" s="41"/>
      <c r="I94" s="33" t="s">
        <v>40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J133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89"/>
      <c r="C99" s="190"/>
      <c r="D99" s="191" t="s">
        <v>194</v>
      </c>
      <c r="E99" s="192"/>
      <c r="F99" s="192"/>
      <c r="G99" s="192"/>
      <c r="H99" s="192"/>
      <c r="I99" s="192"/>
      <c r="J99" s="193">
        <f>J134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195</v>
      </c>
      <c r="E100" s="197"/>
      <c r="F100" s="197"/>
      <c r="G100" s="197"/>
      <c r="H100" s="197"/>
      <c r="I100" s="197"/>
      <c r="J100" s="198">
        <f>J135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196</v>
      </c>
      <c r="E101" s="197"/>
      <c r="F101" s="197"/>
      <c r="G101" s="197"/>
      <c r="H101" s="197"/>
      <c r="I101" s="197"/>
      <c r="J101" s="198">
        <f>J179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197</v>
      </c>
      <c r="E102" s="197"/>
      <c r="F102" s="197"/>
      <c r="G102" s="197"/>
      <c r="H102" s="197"/>
      <c r="I102" s="197"/>
      <c r="J102" s="198">
        <f>J210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198</v>
      </c>
      <c r="E103" s="197"/>
      <c r="F103" s="197"/>
      <c r="G103" s="197"/>
      <c r="H103" s="197"/>
      <c r="I103" s="197"/>
      <c r="J103" s="198">
        <f>J227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199</v>
      </c>
      <c r="E104" s="197"/>
      <c r="F104" s="197"/>
      <c r="G104" s="197"/>
      <c r="H104" s="197"/>
      <c r="I104" s="197"/>
      <c r="J104" s="198">
        <f>J250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200</v>
      </c>
      <c r="E105" s="197"/>
      <c r="F105" s="197"/>
      <c r="G105" s="197"/>
      <c r="H105" s="197"/>
      <c r="I105" s="197"/>
      <c r="J105" s="198">
        <f>J294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201</v>
      </c>
      <c r="E106" s="197"/>
      <c r="F106" s="197"/>
      <c r="G106" s="197"/>
      <c r="H106" s="197"/>
      <c r="I106" s="197"/>
      <c r="J106" s="198">
        <f>J345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202</v>
      </c>
      <c r="E107" s="197"/>
      <c r="F107" s="197"/>
      <c r="G107" s="197"/>
      <c r="H107" s="197"/>
      <c r="I107" s="197"/>
      <c r="J107" s="198">
        <f>J360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203</v>
      </c>
      <c r="E108" s="192"/>
      <c r="F108" s="192"/>
      <c r="G108" s="192"/>
      <c r="H108" s="192"/>
      <c r="I108" s="192"/>
      <c r="J108" s="193">
        <f>J364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204</v>
      </c>
      <c r="E109" s="197"/>
      <c r="F109" s="197"/>
      <c r="G109" s="197"/>
      <c r="H109" s="197"/>
      <c r="I109" s="197"/>
      <c r="J109" s="198">
        <f>J365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205</v>
      </c>
      <c r="E110" s="197"/>
      <c r="F110" s="197"/>
      <c r="G110" s="197"/>
      <c r="H110" s="197"/>
      <c r="I110" s="197"/>
      <c r="J110" s="198">
        <f>J378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206</v>
      </c>
      <c r="E111" s="197"/>
      <c r="F111" s="197"/>
      <c r="G111" s="197"/>
      <c r="H111" s="197"/>
      <c r="I111" s="197"/>
      <c r="J111" s="198">
        <f>J405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123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6.25" customHeight="1">
      <c r="A121" s="39"/>
      <c r="B121" s="40"/>
      <c r="C121" s="41"/>
      <c r="D121" s="41"/>
      <c r="E121" s="184" t="str">
        <f>E7</f>
        <v>Novostavba garáží (3ks) a přístřešku na posypový materiál v areálu KSÚSV v Horní Cerekvi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112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5" customHeight="1">
      <c r="A123" s="39"/>
      <c r="B123" s="40"/>
      <c r="C123" s="41"/>
      <c r="D123" s="41"/>
      <c r="E123" s="184" t="s">
        <v>191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114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E11</f>
        <v>02 - Architektonicko - stavební řešení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22</v>
      </c>
      <c r="D127" s="41"/>
      <c r="E127" s="41"/>
      <c r="F127" s="28" t="str">
        <f>F14</f>
        <v>město Horní Cerekev, areál KSÚSV</v>
      </c>
      <c r="G127" s="41"/>
      <c r="H127" s="41"/>
      <c r="I127" s="33" t="s">
        <v>24</v>
      </c>
      <c r="J127" s="80" t="str">
        <f>IF(J14="","",J14)</f>
        <v>26. 3. 2024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28</v>
      </c>
      <c r="D129" s="41"/>
      <c r="E129" s="41"/>
      <c r="F129" s="28" t="str">
        <f>E17</f>
        <v>Krajská správa a údržba silnic Vysočiny</v>
      </c>
      <c r="G129" s="41"/>
      <c r="H129" s="41"/>
      <c r="I129" s="33" t="s">
        <v>35</v>
      </c>
      <c r="J129" s="37" t="str">
        <f>E23</f>
        <v>PROJEKT CENTRUM NOVA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33</v>
      </c>
      <c r="D130" s="41"/>
      <c r="E130" s="41"/>
      <c r="F130" s="28" t="str">
        <f>IF(E20="","",E20)</f>
        <v>Vyplň údaj</v>
      </c>
      <c r="G130" s="41"/>
      <c r="H130" s="41"/>
      <c r="I130" s="33" t="s">
        <v>40</v>
      </c>
      <c r="J130" s="37" t="str">
        <f>E26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0"/>
      <c r="B132" s="201"/>
      <c r="C132" s="202" t="s">
        <v>124</v>
      </c>
      <c r="D132" s="203" t="s">
        <v>69</v>
      </c>
      <c r="E132" s="203" t="s">
        <v>65</v>
      </c>
      <c r="F132" s="203" t="s">
        <v>66</v>
      </c>
      <c r="G132" s="203" t="s">
        <v>125</v>
      </c>
      <c r="H132" s="203" t="s">
        <v>126</v>
      </c>
      <c r="I132" s="203" t="s">
        <v>127</v>
      </c>
      <c r="J132" s="203" t="s">
        <v>118</v>
      </c>
      <c r="K132" s="204" t="s">
        <v>128</v>
      </c>
      <c r="L132" s="205"/>
      <c r="M132" s="101" t="s">
        <v>1</v>
      </c>
      <c r="N132" s="102" t="s">
        <v>48</v>
      </c>
      <c r="O132" s="102" t="s">
        <v>129</v>
      </c>
      <c r="P132" s="102" t="s">
        <v>130</v>
      </c>
      <c r="Q132" s="102" t="s">
        <v>131</v>
      </c>
      <c r="R132" s="102" t="s">
        <v>132</v>
      </c>
      <c r="S132" s="102" t="s">
        <v>133</v>
      </c>
      <c r="T132" s="103" t="s">
        <v>134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9"/>
      <c r="B133" s="40"/>
      <c r="C133" s="108" t="s">
        <v>135</v>
      </c>
      <c r="D133" s="41"/>
      <c r="E133" s="41"/>
      <c r="F133" s="41"/>
      <c r="G133" s="41"/>
      <c r="H133" s="41"/>
      <c r="I133" s="41"/>
      <c r="J133" s="206">
        <f>BK133</f>
        <v>0</v>
      </c>
      <c r="K133" s="41"/>
      <c r="L133" s="45"/>
      <c r="M133" s="104"/>
      <c r="N133" s="207"/>
      <c r="O133" s="105"/>
      <c r="P133" s="208">
        <f>P134+P364</f>
        <v>0</v>
      </c>
      <c r="Q133" s="105"/>
      <c r="R133" s="208">
        <f>R134+R364</f>
        <v>1583.9853696781599</v>
      </c>
      <c r="S133" s="105"/>
      <c r="T133" s="209">
        <f>T134+T364</f>
        <v>96.432000000000002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83</v>
      </c>
      <c r="AU133" s="18" t="s">
        <v>120</v>
      </c>
      <c r="BK133" s="210">
        <f>BK134+BK364</f>
        <v>0</v>
      </c>
    </row>
    <row r="134" s="12" customFormat="1" ht="25.92" customHeight="1">
      <c r="A134" s="12"/>
      <c r="B134" s="211"/>
      <c r="C134" s="212"/>
      <c r="D134" s="213" t="s">
        <v>83</v>
      </c>
      <c r="E134" s="214" t="s">
        <v>207</v>
      </c>
      <c r="F134" s="214" t="s">
        <v>208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P135+P179+P210+P227+P250+P294+P345+P360</f>
        <v>0</v>
      </c>
      <c r="Q134" s="219"/>
      <c r="R134" s="220">
        <f>R135+R179+R210+R227+R250+R294+R345+R360</f>
        <v>1552.6712204681598</v>
      </c>
      <c r="S134" s="219"/>
      <c r="T134" s="221">
        <f>T135+T179+T210+T227+T250+T294+T345+T360</f>
        <v>96.432000000000002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21</v>
      </c>
      <c r="AT134" s="223" t="s">
        <v>83</v>
      </c>
      <c r="AU134" s="223" t="s">
        <v>84</v>
      </c>
      <c r="AY134" s="222" t="s">
        <v>139</v>
      </c>
      <c r="BK134" s="224">
        <f>BK135+BK179+BK210+BK227+BK250+BK294+BK345+BK360</f>
        <v>0</v>
      </c>
    </row>
    <row r="135" s="12" customFormat="1" ht="22.8" customHeight="1">
      <c r="A135" s="12"/>
      <c r="B135" s="211"/>
      <c r="C135" s="212"/>
      <c r="D135" s="213" t="s">
        <v>83</v>
      </c>
      <c r="E135" s="225" t="s">
        <v>21</v>
      </c>
      <c r="F135" s="225" t="s">
        <v>209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SUM(P136:P178)</f>
        <v>0</v>
      </c>
      <c r="Q135" s="219"/>
      <c r="R135" s="220">
        <f>SUM(R136:R178)</f>
        <v>0</v>
      </c>
      <c r="S135" s="219"/>
      <c r="T135" s="221">
        <f>SUM(T136:T178)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21</v>
      </c>
      <c r="AT135" s="223" t="s">
        <v>83</v>
      </c>
      <c r="AU135" s="223" t="s">
        <v>21</v>
      </c>
      <c r="AY135" s="222" t="s">
        <v>139</v>
      </c>
      <c r="BK135" s="224">
        <f>SUM(BK136:BK178)</f>
        <v>0</v>
      </c>
    </row>
    <row r="136" s="2" customFormat="1" ht="33" customHeight="1">
      <c r="A136" s="39"/>
      <c r="B136" s="40"/>
      <c r="C136" s="227" t="s">
        <v>21</v>
      </c>
      <c r="D136" s="227" t="s">
        <v>142</v>
      </c>
      <c r="E136" s="228" t="s">
        <v>210</v>
      </c>
      <c r="F136" s="229" t="s">
        <v>211</v>
      </c>
      <c r="G136" s="230" t="s">
        <v>212</v>
      </c>
      <c r="H136" s="231">
        <v>230.40000000000001</v>
      </c>
      <c r="I136" s="232"/>
      <c r="J136" s="233">
        <f>ROUND(I136*H136,2)</f>
        <v>0</v>
      </c>
      <c r="K136" s="229" t="s">
        <v>213</v>
      </c>
      <c r="L136" s="45"/>
      <c r="M136" s="234" t="s">
        <v>1</v>
      </c>
      <c r="N136" s="235" t="s">
        <v>49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138</v>
      </c>
      <c r="AT136" s="238" t="s">
        <v>142</v>
      </c>
      <c r="AU136" s="238" t="s">
        <v>92</v>
      </c>
      <c r="AY136" s="18" t="s">
        <v>139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21</v>
      </c>
      <c r="BK136" s="239">
        <f>ROUND(I136*H136,2)</f>
        <v>0</v>
      </c>
      <c r="BL136" s="18" t="s">
        <v>138</v>
      </c>
      <c r="BM136" s="238" t="s">
        <v>214</v>
      </c>
    </row>
    <row r="137" s="2" customFormat="1">
      <c r="A137" s="39"/>
      <c r="B137" s="40"/>
      <c r="C137" s="41"/>
      <c r="D137" s="240" t="s">
        <v>147</v>
      </c>
      <c r="E137" s="41"/>
      <c r="F137" s="241" t="s">
        <v>215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147</v>
      </c>
      <c r="AU137" s="18" t="s">
        <v>92</v>
      </c>
    </row>
    <row r="138" s="2" customFormat="1">
      <c r="A138" s="39"/>
      <c r="B138" s="40"/>
      <c r="C138" s="41"/>
      <c r="D138" s="249" t="s">
        <v>216</v>
      </c>
      <c r="E138" s="41"/>
      <c r="F138" s="250" t="s">
        <v>217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216</v>
      </c>
      <c r="AU138" s="18" t="s">
        <v>92</v>
      </c>
    </row>
    <row r="139" s="13" customFormat="1">
      <c r="A139" s="13"/>
      <c r="B139" s="251"/>
      <c r="C139" s="252"/>
      <c r="D139" s="240" t="s">
        <v>218</v>
      </c>
      <c r="E139" s="253" t="s">
        <v>1</v>
      </c>
      <c r="F139" s="254" t="s">
        <v>219</v>
      </c>
      <c r="G139" s="252"/>
      <c r="H139" s="255">
        <v>230.40000000000001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218</v>
      </c>
      <c r="AU139" s="261" t="s">
        <v>92</v>
      </c>
      <c r="AV139" s="13" t="s">
        <v>92</v>
      </c>
      <c r="AW139" s="13" t="s">
        <v>39</v>
      </c>
      <c r="AX139" s="13" t="s">
        <v>84</v>
      </c>
      <c r="AY139" s="261" t="s">
        <v>139</v>
      </c>
    </row>
    <row r="140" s="14" customFormat="1">
      <c r="A140" s="14"/>
      <c r="B140" s="262"/>
      <c r="C140" s="263"/>
      <c r="D140" s="240" t="s">
        <v>218</v>
      </c>
      <c r="E140" s="264" t="s">
        <v>1</v>
      </c>
      <c r="F140" s="265" t="s">
        <v>220</v>
      </c>
      <c r="G140" s="263"/>
      <c r="H140" s="266">
        <v>230.40000000000001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218</v>
      </c>
      <c r="AU140" s="272" t="s">
        <v>92</v>
      </c>
      <c r="AV140" s="14" t="s">
        <v>138</v>
      </c>
      <c r="AW140" s="14" t="s">
        <v>39</v>
      </c>
      <c r="AX140" s="14" t="s">
        <v>21</v>
      </c>
      <c r="AY140" s="272" t="s">
        <v>139</v>
      </c>
    </row>
    <row r="141" s="2" customFormat="1" ht="33" customHeight="1">
      <c r="A141" s="39"/>
      <c r="B141" s="40"/>
      <c r="C141" s="227" t="s">
        <v>92</v>
      </c>
      <c r="D141" s="227" t="s">
        <v>142</v>
      </c>
      <c r="E141" s="228" t="s">
        <v>221</v>
      </c>
      <c r="F141" s="229" t="s">
        <v>222</v>
      </c>
      <c r="G141" s="230" t="s">
        <v>212</v>
      </c>
      <c r="H141" s="231">
        <v>73.835999999999999</v>
      </c>
      <c r="I141" s="232"/>
      <c r="J141" s="233">
        <f>ROUND(I141*H141,2)</f>
        <v>0</v>
      </c>
      <c r="K141" s="229" t="s">
        <v>213</v>
      </c>
      <c r="L141" s="45"/>
      <c r="M141" s="234" t="s">
        <v>1</v>
      </c>
      <c r="N141" s="235" t="s">
        <v>49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138</v>
      </c>
      <c r="AT141" s="238" t="s">
        <v>142</v>
      </c>
      <c r="AU141" s="238" t="s">
        <v>92</v>
      </c>
      <c r="AY141" s="18" t="s">
        <v>139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21</v>
      </c>
      <c r="BK141" s="239">
        <f>ROUND(I141*H141,2)</f>
        <v>0</v>
      </c>
      <c r="BL141" s="18" t="s">
        <v>138</v>
      </c>
      <c r="BM141" s="238" t="s">
        <v>223</v>
      </c>
    </row>
    <row r="142" s="2" customFormat="1">
      <c r="A142" s="39"/>
      <c r="B142" s="40"/>
      <c r="C142" s="41"/>
      <c r="D142" s="240" t="s">
        <v>147</v>
      </c>
      <c r="E142" s="41"/>
      <c r="F142" s="241" t="s">
        <v>224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147</v>
      </c>
      <c r="AU142" s="18" t="s">
        <v>92</v>
      </c>
    </row>
    <row r="143" s="2" customFormat="1">
      <c r="A143" s="39"/>
      <c r="B143" s="40"/>
      <c r="C143" s="41"/>
      <c r="D143" s="249" t="s">
        <v>216</v>
      </c>
      <c r="E143" s="41"/>
      <c r="F143" s="250" t="s">
        <v>225</v>
      </c>
      <c r="G143" s="41"/>
      <c r="H143" s="41"/>
      <c r="I143" s="242"/>
      <c r="J143" s="41"/>
      <c r="K143" s="41"/>
      <c r="L143" s="45"/>
      <c r="M143" s="243"/>
      <c r="N143" s="24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216</v>
      </c>
      <c r="AU143" s="18" t="s">
        <v>92</v>
      </c>
    </row>
    <row r="144" s="15" customFormat="1">
      <c r="A144" s="15"/>
      <c r="B144" s="273"/>
      <c r="C144" s="274"/>
      <c r="D144" s="240" t="s">
        <v>218</v>
      </c>
      <c r="E144" s="275" t="s">
        <v>1</v>
      </c>
      <c r="F144" s="276" t="s">
        <v>226</v>
      </c>
      <c r="G144" s="274"/>
      <c r="H144" s="275" t="s">
        <v>1</v>
      </c>
      <c r="I144" s="277"/>
      <c r="J144" s="274"/>
      <c r="K144" s="274"/>
      <c r="L144" s="278"/>
      <c r="M144" s="279"/>
      <c r="N144" s="280"/>
      <c r="O144" s="280"/>
      <c r="P144" s="280"/>
      <c r="Q144" s="280"/>
      <c r="R144" s="280"/>
      <c r="S144" s="280"/>
      <c r="T144" s="28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2" t="s">
        <v>218</v>
      </c>
      <c r="AU144" s="282" t="s">
        <v>92</v>
      </c>
      <c r="AV144" s="15" t="s">
        <v>21</v>
      </c>
      <c r="AW144" s="15" t="s">
        <v>39</v>
      </c>
      <c r="AX144" s="15" t="s">
        <v>84</v>
      </c>
      <c r="AY144" s="282" t="s">
        <v>139</v>
      </c>
    </row>
    <row r="145" s="13" customFormat="1">
      <c r="A145" s="13"/>
      <c r="B145" s="251"/>
      <c r="C145" s="252"/>
      <c r="D145" s="240" t="s">
        <v>218</v>
      </c>
      <c r="E145" s="253" t="s">
        <v>1</v>
      </c>
      <c r="F145" s="254" t="s">
        <v>227</v>
      </c>
      <c r="G145" s="252"/>
      <c r="H145" s="255">
        <v>22.68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218</v>
      </c>
      <c r="AU145" s="261" t="s">
        <v>92</v>
      </c>
      <c r="AV145" s="13" t="s">
        <v>92</v>
      </c>
      <c r="AW145" s="13" t="s">
        <v>39</v>
      </c>
      <c r="AX145" s="13" t="s">
        <v>84</v>
      </c>
      <c r="AY145" s="261" t="s">
        <v>139</v>
      </c>
    </row>
    <row r="146" s="13" customFormat="1">
      <c r="A146" s="13"/>
      <c r="B146" s="251"/>
      <c r="C146" s="252"/>
      <c r="D146" s="240" t="s">
        <v>218</v>
      </c>
      <c r="E146" s="253" t="s">
        <v>1</v>
      </c>
      <c r="F146" s="254" t="s">
        <v>228</v>
      </c>
      <c r="G146" s="252"/>
      <c r="H146" s="255">
        <v>2.52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218</v>
      </c>
      <c r="AU146" s="261" t="s">
        <v>92</v>
      </c>
      <c r="AV146" s="13" t="s">
        <v>92</v>
      </c>
      <c r="AW146" s="13" t="s">
        <v>39</v>
      </c>
      <c r="AX146" s="13" t="s">
        <v>84</v>
      </c>
      <c r="AY146" s="261" t="s">
        <v>139</v>
      </c>
    </row>
    <row r="147" s="13" customFormat="1">
      <c r="A147" s="13"/>
      <c r="B147" s="251"/>
      <c r="C147" s="252"/>
      <c r="D147" s="240" t="s">
        <v>218</v>
      </c>
      <c r="E147" s="253" t="s">
        <v>1</v>
      </c>
      <c r="F147" s="254" t="s">
        <v>229</v>
      </c>
      <c r="G147" s="252"/>
      <c r="H147" s="255">
        <v>20.16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218</v>
      </c>
      <c r="AU147" s="261" t="s">
        <v>92</v>
      </c>
      <c r="AV147" s="13" t="s">
        <v>92</v>
      </c>
      <c r="AW147" s="13" t="s">
        <v>39</v>
      </c>
      <c r="AX147" s="13" t="s">
        <v>84</v>
      </c>
      <c r="AY147" s="261" t="s">
        <v>139</v>
      </c>
    </row>
    <row r="148" s="13" customFormat="1">
      <c r="A148" s="13"/>
      <c r="B148" s="251"/>
      <c r="C148" s="252"/>
      <c r="D148" s="240" t="s">
        <v>218</v>
      </c>
      <c r="E148" s="253" t="s">
        <v>1</v>
      </c>
      <c r="F148" s="254" t="s">
        <v>230</v>
      </c>
      <c r="G148" s="252"/>
      <c r="H148" s="255">
        <v>16.379999999999999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218</v>
      </c>
      <c r="AU148" s="261" t="s">
        <v>92</v>
      </c>
      <c r="AV148" s="13" t="s">
        <v>92</v>
      </c>
      <c r="AW148" s="13" t="s">
        <v>39</v>
      </c>
      <c r="AX148" s="13" t="s">
        <v>84</v>
      </c>
      <c r="AY148" s="261" t="s">
        <v>139</v>
      </c>
    </row>
    <row r="149" s="13" customFormat="1">
      <c r="A149" s="13"/>
      <c r="B149" s="251"/>
      <c r="C149" s="252"/>
      <c r="D149" s="240" t="s">
        <v>218</v>
      </c>
      <c r="E149" s="253" t="s">
        <v>1</v>
      </c>
      <c r="F149" s="254" t="s">
        <v>231</v>
      </c>
      <c r="G149" s="252"/>
      <c r="H149" s="255">
        <v>12.096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218</v>
      </c>
      <c r="AU149" s="261" t="s">
        <v>92</v>
      </c>
      <c r="AV149" s="13" t="s">
        <v>92</v>
      </c>
      <c r="AW149" s="13" t="s">
        <v>39</v>
      </c>
      <c r="AX149" s="13" t="s">
        <v>84</v>
      </c>
      <c r="AY149" s="261" t="s">
        <v>139</v>
      </c>
    </row>
    <row r="150" s="14" customFormat="1">
      <c r="A150" s="14"/>
      <c r="B150" s="262"/>
      <c r="C150" s="263"/>
      <c r="D150" s="240" t="s">
        <v>218</v>
      </c>
      <c r="E150" s="264" t="s">
        <v>1</v>
      </c>
      <c r="F150" s="265" t="s">
        <v>220</v>
      </c>
      <c r="G150" s="263"/>
      <c r="H150" s="266">
        <v>73.835999999999999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218</v>
      </c>
      <c r="AU150" s="272" t="s">
        <v>92</v>
      </c>
      <c r="AV150" s="14" t="s">
        <v>138</v>
      </c>
      <c r="AW150" s="14" t="s">
        <v>39</v>
      </c>
      <c r="AX150" s="14" t="s">
        <v>21</v>
      </c>
      <c r="AY150" s="272" t="s">
        <v>139</v>
      </c>
    </row>
    <row r="151" s="2" customFormat="1" ht="37.8" customHeight="1">
      <c r="A151" s="39"/>
      <c r="B151" s="40"/>
      <c r="C151" s="227" t="s">
        <v>153</v>
      </c>
      <c r="D151" s="227" t="s">
        <v>142</v>
      </c>
      <c r="E151" s="228" t="s">
        <v>232</v>
      </c>
      <c r="F151" s="229" t="s">
        <v>233</v>
      </c>
      <c r="G151" s="230" t="s">
        <v>212</v>
      </c>
      <c r="H151" s="231">
        <v>137.124</v>
      </c>
      <c r="I151" s="232"/>
      <c r="J151" s="233">
        <f>ROUND(I151*H151,2)</f>
        <v>0</v>
      </c>
      <c r="K151" s="229" t="s">
        <v>213</v>
      </c>
      <c r="L151" s="45"/>
      <c r="M151" s="234" t="s">
        <v>1</v>
      </c>
      <c r="N151" s="235" t="s">
        <v>49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138</v>
      </c>
      <c r="AT151" s="238" t="s">
        <v>142</v>
      </c>
      <c r="AU151" s="238" t="s">
        <v>92</v>
      </c>
      <c r="AY151" s="18" t="s">
        <v>139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21</v>
      </c>
      <c r="BK151" s="239">
        <f>ROUND(I151*H151,2)</f>
        <v>0</v>
      </c>
      <c r="BL151" s="18" t="s">
        <v>138</v>
      </c>
      <c r="BM151" s="238" t="s">
        <v>234</v>
      </c>
    </row>
    <row r="152" s="2" customFormat="1">
      <c r="A152" s="39"/>
      <c r="B152" s="40"/>
      <c r="C152" s="41"/>
      <c r="D152" s="240" t="s">
        <v>147</v>
      </c>
      <c r="E152" s="41"/>
      <c r="F152" s="241" t="s">
        <v>235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92</v>
      </c>
    </row>
    <row r="153" s="2" customFormat="1">
      <c r="A153" s="39"/>
      <c r="B153" s="40"/>
      <c r="C153" s="41"/>
      <c r="D153" s="249" t="s">
        <v>216</v>
      </c>
      <c r="E153" s="41"/>
      <c r="F153" s="250" t="s">
        <v>236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216</v>
      </c>
      <c r="AU153" s="18" t="s">
        <v>92</v>
      </c>
    </row>
    <row r="154" s="13" customFormat="1">
      <c r="A154" s="13"/>
      <c r="B154" s="251"/>
      <c r="C154" s="252"/>
      <c r="D154" s="240" t="s">
        <v>218</v>
      </c>
      <c r="E154" s="253" t="s">
        <v>1</v>
      </c>
      <c r="F154" s="254" t="s">
        <v>237</v>
      </c>
      <c r="G154" s="252"/>
      <c r="H154" s="255">
        <v>230.40000000000001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218</v>
      </c>
      <c r="AU154" s="261" t="s">
        <v>92</v>
      </c>
      <c r="AV154" s="13" t="s">
        <v>92</v>
      </c>
      <c r="AW154" s="13" t="s">
        <v>39</v>
      </c>
      <c r="AX154" s="13" t="s">
        <v>84</v>
      </c>
      <c r="AY154" s="261" t="s">
        <v>139</v>
      </c>
    </row>
    <row r="155" s="13" customFormat="1">
      <c r="A155" s="13"/>
      <c r="B155" s="251"/>
      <c r="C155" s="252"/>
      <c r="D155" s="240" t="s">
        <v>218</v>
      </c>
      <c r="E155" s="253" t="s">
        <v>1</v>
      </c>
      <c r="F155" s="254" t="s">
        <v>238</v>
      </c>
      <c r="G155" s="252"/>
      <c r="H155" s="255">
        <v>73.835999999999999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218</v>
      </c>
      <c r="AU155" s="261" t="s">
        <v>92</v>
      </c>
      <c r="AV155" s="13" t="s">
        <v>92</v>
      </c>
      <c r="AW155" s="13" t="s">
        <v>39</v>
      </c>
      <c r="AX155" s="13" t="s">
        <v>84</v>
      </c>
      <c r="AY155" s="261" t="s">
        <v>139</v>
      </c>
    </row>
    <row r="156" s="13" customFormat="1">
      <c r="A156" s="13"/>
      <c r="B156" s="251"/>
      <c r="C156" s="252"/>
      <c r="D156" s="240" t="s">
        <v>218</v>
      </c>
      <c r="E156" s="253" t="s">
        <v>1</v>
      </c>
      <c r="F156" s="254" t="s">
        <v>239</v>
      </c>
      <c r="G156" s="252"/>
      <c r="H156" s="255">
        <v>-167.112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218</v>
      </c>
      <c r="AU156" s="261" t="s">
        <v>92</v>
      </c>
      <c r="AV156" s="13" t="s">
        <v>92</v>
      </c>
      <c r="AW156" s="13" t="s">
        <v>39</v>
      </c>
      <c r="AX156" s="13" t="s">
        <v>84</v>
      </c>
      <c r="AY156" s="261" t="s">
        <v>139</v>
      </c>
    </row>
    <row r="157" s="14" customFormat="1">
      <c r="A157" s="14"/>
      <c r="B157" s="262"/>
      <c r="C157" s="263"/>
      <c r="D157" s="240" t="s">
        <v>218</v>
      </c>
      <c r="E157" s="264" t="s">
        <v>1</v>
      </c>
      <c r="F157" s="265" t="s">
        <v>220</v>
      </c>
      <c r="G157" s="263"/>
      <c r="H157" s="266">
        <v>137.124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218</v>
      </c>
      <c r="AU157" s="272" t="s">
        <v>92</v>
      </c>
      <c r="AV157" s="14" t="s">
        <v>138</v>
      </c>
      <c r="AW157" s="14" t="s">
        <v>39</v>
      </c>
      <c r="AX157" s="14" t="s">
        <v>21</v>
      </c>
      <c r="AY157" s="272" t="s">
        <v>139</v>
      </c>
    </row>
    <row r="158" s="2" customFormat="1" ht="24.15" customHeight="1">
      <c r="A158" s="39"/>
      <c r="B158" s="40"/>
      <c r="C158" s="227" t="s">
        <v>138</v>
      </c>
      <c r="D158" s="227" t="s">
        <v>142</v>
      </c>
      <c r="E158" s="228" t="s">
        <v>240</v>
      </c>
      <c r="F158" s="229" t="s">
        <v>241</v>
      </c>
      <c r="G158" s="230" t="s">
        <v>212</v>
      </c>
      <c r="H158" s="231">
        <v>137.124</v>
      </c>
      <c r="I158" s="232"/>
      <c r="J158" s="233">
        <f>ROUND(I158*H158,2)</f>
        <v>0</v>
      </c>
      <c r="K158" s="229" t="s">
        <v>213</v>
      </c>
      <c r="L158" s="45"/>
      <c r="M158" s="234" t="s">
        <v>1</v>
      </c>
      <c r="N158" s="235" t="s">
        <v>49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138</v>
      </c>
      <c r="AT158" s="238" t="s">
        <v>142</v>
      </c>
      <c r="AU158" s="238" t="s">
        <v>92</v>
      </c>
      <c r="AY158" s="18" t="s">
        <v>139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21</v>
      </c>
      <c r="BK158" s="239">
        <f>ROUND(I158*H158,2)</f>
        <v>0</v>
      </c>
      <c r="BL158" s="18" t="s">
        <v>138</v>
      </c>
      <c r="BM158" s="238" t="s">
        <v>242</v>
      </c>
    </row>
    <row r="159" s="2" customFormat="1">
      <c r="A159" s="39"/>
      <c r="B159" s="40"/>
      <c r="C159" s="41"/>
      <c r="D159" s="240" t="s">
        <v>147</v>
      </c>
      <c r="E159" s="41"/>
      <c r="F159" s="241" t="s">
        <v>243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147</v>
      </c>
      <c r="AU159" s="18" t="s">
        <v>92</v>
      </c>
    </row>
    <row r="160" s="2" customFormat="1">
      <c r="A160" s="39"/>
      <c r="B160" s="40"/>
      <c r="C160" s="41"/>
      <c r="D160" s="249" t="s">
        <v>216</v>
      </c>
      <c r="E160" s="41"/>
      <c r="F160" s="250" t="s">
        <v>244</v>
      </c>
      <c r="G160" s="41"/>
      <c r="H160" s="41"/>
      <c r="I160" s="242"/>
      <c r="J160" s="41"/>
      <c r="K160" s="41"/>
      <c r="L160" s="45"/>
      <c r="M160" s="243"/>
      <c r="N160" s="24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216</v>
      </c>
      <c r="AU160" s="18" t="s">
        <v>92</v>
      </c>
    </row>
    <row r="161" s="2" customFormat="1" ht="24.15" customHeight="1">
      <c r="A161" s="39"/>
      <c r="B161" s="40"/>
      <c r="C161" s="227" t="s">
        <v>162</v>
      </c>
      <c r="D161" s="227" t="s">
        <v>142</v>
      </c>
      <c r="E161" s="228" t="s">
        <v>245</v>
      </c>
      <c r="F161" s="229" t="s">
        <v>246</v>
      </c>
      <c r="G161" s="230" t="s">
        <v>212</v>
      </c>
      <c r="H161" s="231">
        <v>167.112</v>
      </c>
      <c r="I161" s="232"/>
      <c r="J161" s="233">
        <f>ROUND(I161*H161,2)</f>
        <v>0</v>
      </c>
      <c r="K161" s="229" t="s">
        <v>213</v>
      </c>
      <c r="L161" s="45"/>
      <c r="M161" s="234" t="s">
        <v>1</v>
      </c>
      <c r="N161" s="235" t="s">
        <v>49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138</v>
      </c>
      <c r="AT161" s="238" t="s">
        <v>142</v>
      </c>
      <c r="AU161" s="238" t="s">
        <v>92</v>
      </c>
      <c r="AY161" s="18" t="s">
        <v>139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21</v>
      </c>
      <c r="BK161" s="239">
        <f>ROUND(I161*H161,2)</f>
        <v>0</v>
      </c>
      <c r="BL161" s="18" t="s">
        <v>138</v>
      </c>
      <c r="BM161" s="238" t="s">
        <v>247</v>
      </c>
    </row>
    <row r="162" s="2" customFormat="1">
      <c r="A162" s="39"/>
      <c r="B162" s="40"/>
      <c r="C162" s="41"/>
      <c r="D162" s="240" t="s">
        <v>147</v>
      </c>
      <c r="E162" s="41"/>
      <c r="F162" s="241" t="s">
        <v>248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147</v>
      </c>
      <c r="AU162" s="18" t="s">
        <v>92</v>
      </c>
    </row>
    <row r="163" s="2" customFormat="1">
      <c r="A163" s="39"/>
      <c r="B163" s="40"/>
      <c r="C163" s="41"/>
      <c r="D163" s="249" t="s">
        <v>216</v>
      </c>
      <c r="E163" s="41"/>
      <c r="F163" s="250" t="s">
        <v>249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216</v>
      </c>
      <c r="AU163" s="18" t="s">
        <v>92</v>
      </c>
    </row>
    <row r="164" s="13" customFormat="1">
      <c r="A164" s="13"/>
      <c r="B164" s="251"/>
      <c r="C164" s="252"/>
      <c r="D164" s="240" t="s">
        <v>218</v>
      </c>
      <c r="E164" s="253" t="s">
        <v>1</v>
      </c>
      <c r="F164" s="254" t="s">
        <v>237</v>
      </c>
      <c r="G164" s="252"/>
      <c r="H164" s="255">
        <v>230.40000000000001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218</v>
      </c>
      <c r="AU164" s="261" t="s">
        <v>92</v>
      </c>
      <c r="AV164" s="13" t="s">
        <v>92</v>
      </c>
      <c r="AW164" s="13" t="s">
        <v>39</v>
      </c>
      <c r="AX164" s="13" t="s">
        <v>84</v>
      </c>
      <c r="AY164" s="261" t="s">
        <v>139</v>
      </c>
    </row>
    <row r="165" s="13" customFormat="1">
      <c r="A165" s="13"/>
      <c r="B165" s="251"/>
      <c r="C165" s="252"/>
      <c r="D165" s="240" t="s">
        <v>218</v>
      </c>
      <c r="E165" s="253" t="s">
        <v>1</v>
      </c>
      <c r="F165" s="254" t="s">
        <v>250</v>
      </c>
      <c r="G165" s="252"/>
      <c r="H165" s="255">
        <v>-19.440000000000001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218</v>
      </c>
      <c r="AU165" s="261" t="s">
        <v>92</v>
      </c>
      <c r="AV165" s="13" t="s">
        <v>92</v>
      </c>
      <c r="AW165" s="13" t="s">
        <v>39</v>
      </c>
      <c r="AX165" s="13" t="s">
        <v>84</v>
      </c>
      <c r="AY165" s="261" t="s">
        <v>139</v>
      </c>
    </row>
    <row r="166" s="13" customFormat="1">
      <c r="A166" s="13"/>
      <c r="B166" s="251"/>
      <c r="C166" s="252"/>
      <c r="D166" s="240" t="s">
        <v>218</v>
      </c>
      <c r="E166" s="253" t="s">
        <v>1</v>
      </c>
      <c r="F166" s="254" t="s">
        <v>251</v>
      </c>
      <c r="G166" s="252"/>
      <c r="H166" s="255">
        <v>-2.1600000000000001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218</v>
      </c>
      <c r="AU166" s="261" t="s">
        <v>92</v>
      </c>
      <c r="AV166" s="13" t="s">
        <v>92</v>
      </c>
      <c r="AW166" s="13" t="s">
        <v>39</v>
      </c>
      <c r="AX166" s="13" t="s">
        <v>84</v>
      </c>
      <c r="AY166" s="261" t="s">
        <v>139</v>
      </c>
    </row>
    <row r="167" s="13" customFormat="1">
      <c r="A167" s="13"/>
      <c r="B167" s="251"/>
      <c r="C167" s="252"/>
      <c r="D167" s="240" t="s">
        <v>218</v>
      </c>
      <c r="E167" s="253" t="s">
        <v>1</v>
      </c>
      <c r="F167" s="254" t="s">
        <v>252</v>
      </c>
      <c r="G167" s="252"/>
      <c r="H167" s="255">
        <v>-17.280000000000001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218</v>
      </c>
      <c r="AU167" s="261" t="s">
        <v>92</v>
      </c>
      <c r="AV167" s="13" t="s">
        <v>92</v>
      </c>
      <c r="AW167" s="13" t="s">
        <v>39</v>
      </c>
      <c r="AX167" s="13" t="s">
        <v>84</v>
      </c>
      <c r="AY167" s="261" t="s">
        <v>139</v>
      </c>
    </row>
    <row r="168" s="13" customFormat="1">
      <c r="A168" s="13"/>
      <c r="B168" s="251"/>
      <c r="C168" s="252"/>
      <c r="D168" s="240" t="s">
        <v>218</v>
      </c>
      <c r="E168" s="253" t="s">
        <v>1</v>
      </c>
      <c r="F168" s="254" t="s">
        <v>253</v>
      </c>
      <c r="G168" s="252"/>
      <c r="H168" s="255">
        <v>-14.039999999999999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218</v>
      </c>
      <c r="AU168" s="261" t="s">
        <v>92</v>
      </c>
      <c r="AV168" s="13" t="s">
        <v>92</v>
      </c>
      <c r="AW168" s="13" t="s">
        <v>39</v>
      </c>
      <c r="AX168" s="13" t="s">
        <v>84</v>
      </c>
      <c r="AY168" s="261" t="s">
        <v>139</v>
      </c>
    </row>
    <row r="169" s="13" customFormat="1">
      <c r="A169" s="13"/>
      <c r="B169" s="251"/>
      <c r="C169" s="252"/>
      <c r="D169" s="240" t="s">
        <v>218</v>
      </c>
      <c r="E169" s="253" t="s">
        <v>1</v>
      </c>
      <c r="F169" s="254" t="s">
        <v>254</v>
      </c>
      <c r="G169" s="252"/>
      <c r="H169" s="255">
        <v>-10.368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218</v>
      </c>
      <c r="AU169" s="261" t="s">
        <v>92</v>
      </c>
      <c r="AV169" s="13" t="s">
        <v>92</v>
      </c>
      <c r="AW169" s="13" t="s">
        <v>39</v>
      </c>
      <c r="AX169" s="13" t="s">
        <v>84</v>
      </c>
      <c r="AY169" s="261" t="s">
        <v>139</v>
      </c>
    </row>
    <row r="170" s="14" customFormat="1">
      <c r="A170" s="14"/>
      <c r="B170" s="262"/>
      <c r="C170" s="263"/>
      <c r="D170" s="240" t="s">
        <v>218</v>
      </c>
      <c r="E170" s="264" t="s">
        <v>1</v>
      </c>
      <c r="F170" s="265" t="s">
        <v>220</v>
      </c>
      <c r="G170" s="263"/>
      <c r="H170" s="266">
        <v>167.112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2" t="s">
        <v>218</v>
      </c>
      <c r="AU170" s="272" t="s">
        <v>92</v>
      </c>
      <c r="AV170" s="14" t="s">
        <v>138</v>
      </c>
      <c r="AW170" s="14" t="s">
        <v>39</v>
      </c>
      <c r="AX170" s="14" t="s">
        <v>21</v>
      </c>
      <c r="AY170" s="272" t="s">
        <v>139</v>
      </c>
    </row>
    <row r="171" s="2" customFormat="1" ht="24.15" customHeight="1">
      <c r="A171" s="39"/>
      <c r="B171" s="40"/>
      <c r="C171" s="227" t="s">
        <v>167</v>
      </c>
      <c r="D171" s="227" t="s">
        <v>142</v>
      </c>
      <c r="E171" s="228" t="s">
        <v>255</v>
      </c>
      <c r="F171" s="229" t="s">
        <v>256</v>
      </c>
      <c r="G171" s="230" t="s">
        <v>257</v>
      </c>
      <c r="H171" s="231">
        <v>496</v>
      </c>
      <c r="I171" s="232"/>
      <c r="J171" s="233">
        <f>ROUND(I171*H171,2)</f>
        <v>0</v>
      </c>
      <c r="K171" s="229" t="s">
        <v>213</v>
      </c>
      <c r="L171" s="45"/>
      <c r="M171" s="234" t="s">
        <v>1</v>
      </c>
      <c r="N171" s="235" t="s">
        <v>49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138</v>
      </c>
      <c r="AT171" s="238" t="s">
        <v>142</v>
      </c>
      <c r="AU171" s="238" t="s">
        <v>92</v>
      </c>
      <c r="AY171" s="18" t="s">
        <v>139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21</v>
      </c>
      <c r="BK171" s="239">
        <f>ROUND(I171*H171,2)</f>
        <v>0</v>
      </c>
      <c r="BL171" s="18" t="s">
        <v>138</v>
      </c>
      <c r="BM171" s="238" t="s">
        <v>258</v>
      </c>
    </row>
    <row r="172" s="2" customFormat="1">
      <c r="A172" s="39"/>
      <c r="B172" s="40"/>
      <c r="C172" s="41"/>
      <c r="D172" s="240" t="s">
        <v>147</v>
      </c>
      <c r="E172" s="41"/>
      <c r="F172" s="241" t="s">
        <v>259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147</v>
      </c>
      <c r="AU172" s="18" t="s">
        <v>92</v>
      </c>
    </row>
    <row r="173" s="2" customFormat="1">
      <c r="A173" s="39"/>
      <c r="B173" s="40"/>
      <c r="C173" s="41"/>
      <c r="D173" s="249" t="s">
        <v>216</v>
      </c>
      <c r="E173" s="41"/>
      <c r="F173" s="250" t="s">
        <v>260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216</v>
      </c>
      <c r="AU173" s="18" t="s">
        <v>92</v>
      </c>
    </row>
    <row r="174" s="13" customFormat="1">
      <c r="A174" s="13"/>
      <c r="B174" s="251"/>
      <c r="C174" s="252"/>
      <c r="D174" s="240" t="s">
        <v>218</v>
      </c>
      <c r="E174" s="253" t="s">
        <v>1</v>
      </c>
      <c r="F174" s="254" t="s">
        <v>261</v>
      </c>
      <c r="G174" s="252"/>
      <c r="H174" s="255">
        <v>496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218</v>
      </c>
      <c r="AU174" s="261" t="s">
        <v>92</v>
      </c>
      <c r="AV174" s="13" t="s">
        <v>92</v>
      </c>
      <c r="AW174" s="13" t="s">
        <v>39</v>
      </c>
      <c r="AX174" s="13" t="s">
        <v>84</v>
      </c>
      <c r="AY174" s="261" t="s">
        <v>139</v>
      </c>
    </row>
    <row r="175" s="14" customFormat="1">
      <c r="A175" s="14"/>
      <c r="B175" s="262"/>
      <c r="C175" s="263"/>
      <c r="D175" s="240" t="s">
        <v>218</v>
      </c>
      <c r="E175" s="264" t="s">
        <v>1</v>
      </c>
      <c r="F175" s="265" t="s">
        <v>220</v>
      </c>
      <c r="G175" s="263"/>
      <c r="H175" s="266">
        <v>496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218</v>
      </c>
      <c r="AU175" s="272" t="s">
        <v>92</v>
      </c>
      <c r="AV175" s="14" t="s">
        <v>138</v>
      </c>
      <c r="AW175" s="14" t="s">
        <v>39</v>
      </c>
      <c r="AX175" s="14" t="s">
        <v>21</v>
      </c>
      <c r="AY175" s="272" t="s">
        <v>139</v>
      </c>
    </row>
    <row r="176" s="2" customFormat="1" ht="16.5" customHeight="1">
      <c r="A176" s="39"/>
      <c r="B176" s="40"/>
      <c r="C176" s="227" t="s">
        <v>172</v>
      </c>
      <c r="D176" s="227" t="s">
        <v>142</v>
      </c>
      <c r="E176" s="228" t="s">
        <v>262</v>
      </c>
      <c r="F176" s="229" t="s">
        <v>263</v>
      </c>
      <c r="G176" s="230" t="s">
        <v>264</v>
      </c>
      <c r="H176" s="231">
        <v>2</v>
      </c>
      <c r="I176" s="232"/>
      <c r="J176" s="233">
        <f>ROUND(I176*H176,2)</f>
        <v>0</v>
      </c>
      <c r="K176" s="229" t="s">
        <v>213</v>
      </c>
      <c r="L176" s="45"/>
      <c r="M176" s="234" t="s">
        <v>1</v>
      </c>
      <c r="N176" s="235" t="s">
        <v>49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265</v>
      </c>
      <c r="AT176" s="238" t="s">
        <v>142</v>
      </c>
      <c r="AU176" s="238" t="s">
        <v>92</v>
      </c>
      <c r="AY176" s="18" t="s">
        <v>139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21</v>
      </c>
      <c r="BK176" s="239">
        <f>ROUND(I176*H176,2)</f>
        <v>0</v>
      </c>
      <c r="BL176" s="18" t="s">
        <v>265</v>
      </c>
      <c r="BM176" s="238" t="s">
        <v>266</v>
      </c>
    </row>
    <row r="177" s="2" customFormat="1">
      <c r="A177" s="39"/>
      <c r="B177" s="40"/>
      <c r="C177" s="41"/>
      <c r="D177" s="240" t="s">
        <v>147</v>
      </c>
      <c r="E177" s="41"/>
      <c r="F177" s="241" t="s">
        <v>263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147</v>
      </c>
      <c r="AU177" s="18" t="s">
        <v>92</v>
      </c>
    </row>
    <row r="178" s="2" customFormat="1">
      <c r="A178" s="39"/>
      <c r="B178" s="40"/>
      <c r="C178" s="41"/>
      <c r="D178" s="249" t="s">
        <v>216</v>
      </c>
      <c r="E178" s="41"/>
      <c r="F178" s="250" t="s">
        <v>267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216</v>
      </c>
      <c r="AU178" s="18" t="s">
        <v>92</v>
      </c>
    </row>
    <row r="179" s="12" customFormat="1" ht="22.8" customHeight="1">
      <c r="A179" s="12"/>
      <c r="B179" s="211"/>
      <c r="C179" s="212"/>
      <c r="D179" s="213" t="s">
        <v>83</v>
      </c>
      <c r="E179" s="225" t="s">
        <v>92</v>
      </c>
      <c r="F179" s="225" t="s">
        <v>268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SUM(P180:P209)</f>
        <v>0</v>
      </c>
      <c r="Q179" s="219"/>
      <c r="R179" s="220">
        <f>SUM(R180:R209)</f>
        <v>375.35933188416004</v>
      </c>
      <c r="S179" s="219"/>
      <c r="T179" s="221">
        <f>SUM(T180:T209)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21</v>
      </c>
      <c r="AT179" s="223" t="s">
        <v>83</v>
      </c>
      <c r="AU179" s="223" t="s">
        <v>21</v>
      </c>
      <c r="AY179" s="222" t="s">
        <v>139</v>
      </c>
      <c r="BK179" s="224">
        <f>SUM(BK180:BK209)</f>
        <v>0</v>
      </c>
    </row>
    <row r="180" s="2" customFormat="1" ht="21.75" customHeight="1">
      <c r="A180" s="39"/>
      <c r="B180" s="40"/>
      <c r="C180" s="227" t="s">
        <v>177</v>
      </c>
      <c r="D180" s="227" t="s">
        <v>142</v>
      </c>
      <c r="E180" s="228" t="s">
        <v>269</v>
      </c>
      <c r="F180" s="229" t="s">
        <v>270</v>
      </c>
      <c r="G180" s="230" t="s">
        <v>212</v>
      </c>
      <c r="H180" s="231">
        <v>63.287999999999997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49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138</v>
      </c>
      <c r="AT180" s="238" t="s">
        <v>142</v>
      </c>
      <c r="AU180" s="238" t="s">
        <v>92</v>
      </c>
      <c r="AY180" s="18" t="s">
        <v>139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21</v>
      </c>
      <c r="BK180" s="239">
        <f>ROUND(I180*H180,2)</f>
        <v>0</v>
      </c>
      <c r="BL180" s="18" t="s">
        <v>138</v>
      </c>
      <c r="BM180" s="238" t="s">
        <v>271</v>
      </c>
    </row>
    <row r="181" s="2" customFormat="1">
      <c r="A181" s="39"/>
      <c r="B181" s="40"/>
      <c r="C181" s="41"/>
      <c r="D181" s="240" t="s">
        <v>147</v>
      </c>
      <c r="E181" s="41"/>
      <c r="F181" s="241" t="s">
        <v>270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147</v>
      </c>
      <c r="AU181" s="18" t="s">
        <v>92</v>
      </c>
    </row>
    <row r="182" s="15" customFormat="1">
      <c r="A182" s="15"/>
      <c r="B182" s="273"/>
      <c r="C182" s="274"/>
      <c r="D182" s="240" t="s">
        <v>218</v>
      </c>
      <c r="E182" s="275" t="s">
        <v>1</v>
      </c>
      <c r="F182" s="276" t="s">
        <v>272</v>
      </c>
      <c r="G182" s="274"/>
      <c r="H182" s="275" t="s">
        <v>1</v>
      </c>
      <c r="I182" s="277"/>
      <c r="J182" s="274"/>
      <c r="K182" s="274"/>
      <c r="L182" s="278"/>
      <c r="M182" s="279"/>
      <c r="N182" s="280"/>
      <c r="O182" s="280"/>
      <c r="P182" s="280"/>
      <c r="Q182" s="280"/>
      <c r="R182" s="280"/>
      <c r="S182" s="280"/>
      <c r="T182" s="28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2" t="s">
        <v>218</v>
      </c>
      <c r="AU182" s="282" t="s">
        <v>92</v>
      </c>
      <c r="AV182" s="15" t="s">
        <v>21</v>
      </c>
      <c r="AW182" s="15" t="s">
        <v>39</v>
      </c>
      <c r="AX182" s="15" t="s">
        <v>84</v>
      </c>
      <c r="AY182" s="282" t="s">
        <v>139</v>
      </c>
    </row>
    <row r="183" s="13" customFormat="1">
      <c r="A183" s="13"/>
      <c r="B183" s="251"/>
      <c r="C183" s="252"/>
      <c r="D183" s="240" t="s">
        <v>218</v>
      </c>
      <c r="E183" s="253" t="s">
        <v>1</v>
      </c>
      <c r="F183" s="254" t="s">
        <v>273</v>
      </c>
      <c r="G183" s="252"/>
      <c r="H183" s="255">
        <v>19.440000000000001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218</v>
      </c>
      <c r="AU183" s="261" t="s">
        <v>92</v>
      </c>
      <c r="AV183" s="13" t="s">
        <v>92</v>
      </c>
      <c r="AW183" s="13" t="s">
        <v>39</v>
      </c>
      <c r="AX183" s="13" t="s">
        <v>84</v>
      </c>
      <c r="AY183" s="261" t="s">
        <v>139</v>
      </c>
    </row>
    <row r="184" s="13" customFormat="1">
      <c r="A184" s="13"/>
      <c r="B184" s="251"/>
      <c r="C184" s="252"/>
      <c r="D184" s="240" t="s">
        <v>218</v>
      </c>
      <c r="E184" s="253" t="s">
        <v>1</v>
      </c>
      <c r="F184" s="254" t="s">
        <v>274</v>
      </c>
      <c r="G184" s="252"/>
      <c r="H184" s="255">
        <v>2.1600000000000001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218</v>
      </c>
      <c r="AU184" s="261" t="s">
        <v>92</v>
      </c>
      <c r="AV184" s="13" t="s">
        <v>92</v>
      </c>
      <c r="AW184" s="13" t="s">
        <v>39</v>
      </c>
      <c r="AX184" s="13" t="s">
        <v>84</v>
      </c>
      <c r="AY184" s="261" t="s">
        <v>139</v>
      </c>
    </row>
    <row r="185" s="13" customFormat="1">
      <c r="A185" s="13"/>
      <c r="B185" s="251"/>
      <c r="C185" s="252"/>
      <c r="D185" s="240" t="s">
        <v>218</v>
      </c>
      <c r="E185" s="253" t="s">
        <v>1</v>
      </c>
      <c r="F185" s="254" t="s">
        <v>275</v>
      </c>
      <c r="G185" s="252"/>
      <c r="H185" s="255">
        <v>17.280000000000001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218</v>
      </c>
      <c r="AU185" s="261" t="s">
        <v>92</v>
      </c>
      <c r="AV185" s="13" t="s">
        <v>92</v>
      </c>
      <c r="AW185" s="13" t="s">
        <v>39</v>
      </c>
      <c r="AX185" s="13" t="s">
        <v>84</v>
      </c>
      <c r="AY185" s="261" t="s">
        <v>139</v>
      </c>
    </row>
    <row r="186" s="13" customFormat="1">
      <c r="A186" s="13"/>
      <c r="B186" s="251"/>
      <c r="C186" s="252"/>
      <c r="D186" s="240" t="s">
        <v>218</v>
      </c>
      <c r="E186" s="253" t="s">
        <v>1</v>
      </c>
      <c r="F186" s="254" t="s">
        <v>276</v>
      </c>
      <c r="G186" s="252"/>
      <c r="H186" s="255">
        <v>14.039999999999999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218</v>
      </c>
      <c r="AU186" s="261" t="s">
        <v>92</v>
      </c>
      <c r="AV186" s="13" t="s">
        <v>92</v>
      </c>
      <c r="AW186" s="13" t="s">
        <v>39</v>
      </c>
      <c r="AX186" s="13" t="s">
        <v>84</v>
      </c>
      <c r="AY186" s="261" t="s">
        <v>139</v>
      </c>
    </row>
    <row r="187" s="13" customFormat="1">
      <c r="A187" s="13"/>
      <c r="B187" s="251"/>
      <c r="C187" s="252"/>
      <c r="D187" s="240" t="s">
        <v>218</v>
      </c>
      <c r="E187" s="253" t="s">
        <v>1</v>
      </c>
      <c r="F187" s="254" t="s">
        <v>277</v>
      </c>
      <c r="G187" s="252"/>
      <c r="H187" s="255">
        <v>10.368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218</v>
      </c>
      <c r="AU187" s="261" t="s">
        <v>92</v>
      </c>
      <c r="AV187" s="13" t="s">
        <v>92</v>
      </c>
      <c r="AW187" s="13" t="s">
        <v>39</v>
      </c>
      <c r="AX187" s="13" t="s">
        <v>84</v>
      </c>
      <c r="AY187" s="261" t="s">
        <v>139</v>
      </c>
    </row>
    <row r="188" s="14" customFormat="1">
      <c r="A188" s="14"/>
      <c r="B188" s="262"/>
      <c r="C188" s="263"/>
      <c r="D188" s="240" t="s">
        <v>218</v>
      </c>
      <c r="E188" s="264" t="s">
        <v>1</v>
      </c>
      <c r="F188" s="265" t="s">
        <v>220</v>
      </c>
      <c r="G188" s="263"/>
      <c r="H188" s="266">
        <v>63.287999999999997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2" t="s">
        <v>218</v>
      </c>
      <c r="AU188" s="272" t="s">
        <v>92</v>
      </c>
      <c r="AV188" s="14" t="s">
        <v>138</v>
      </c>
      <c r="AW188" s="14" t="s">
        <v>39</v>
      </c>
      <c r="AX188" s="14" t="s">
        <v>21</v>
      </c>
      <c r="AY188" s="272" t="s">
        <v>139</v>
      </c>
    </row>
    <row r="189" s="2" customFormat="1" ht="24.15" customHeight="1">
      <c r="A189" s="39"/>
      <c r="B189" s="40"/>
      <c r="C189" s="283" t="s">
        <v>182</v>
      </c>
      <c r="D189" s="283" t="s">
        <v>278</v>
      </c>
      <c r="E189" s="284" t="s">
        <v>279</v>
      </c>
      <c r="F189" s="285" t="s">
        <v>280</v>
      </c>
      <c r="G189" s="286" t="s">
        <v>212</v>
      </c>
      <c r="H189" s="287">
        <v>63.287999999999997</v>
      </c>
      <c r="I189" s="288"/>
      <c r="J189" s="289">
        <f>ROUND(I189*H189,2)</f>
        <v>0</v>
      </c>
      <c r="K189" s="285" t="s">
        <v>1</v>
      </c>
      <c r="L189" s="290"/>
      <c r="M189" s="291" t="s">
        <v>1</v>
      </c>
      <c r="N189" s="292" t="s">
        <v>49</v>
      </c>
      <c r="O189" s="92"/>
      <c r="P189" s="236">
        <f>O189*H189</f>
        <v>0</v>
      </c>
      <c r="Q189" s="236">
        <v>2.3999999999999999</v>
      </c>
      <c r="R189" s="236">
        <f>Q189*H189</f>
        <v>151.8912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177</v>
      </c>
      <c r="AT189" s="238" t="s">
        <v>278</v>
      </c>
      <c r="AU189" s="238" t="s">
        <v>92</v>
      </c>
      <c r="AY189" s="18" t="s">
        <v>139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21</v>
      </c>
      <c r="BK189" s="239">
        <f>ROUND(I189*H189,2)</f>
        <v>0</v>
      </c>
      <c r="BL189" s="18" t="s">
        <v>138</v>
      </c>
      <c r="BM189" s="238" t="s">
        <v>281</v>
      </c>
    </row>
    <row r="190" s="2" customFormat="1">
      <c r="A190" s="39"/>
      <c r="B190" s="40"/>
      <c r="C190" s="41"/>
      <c r="D190" s="240" t="s">
        <v>147</v>
      </c>
      <c r="E190" s="41"/>
      <c r="F190" s="241" t="s">
        <v>280</v>
      </c>
      <c r="G190" s="41"/>
      <c r="H190" s="41"/>
      <c r="I190" s="242"/>
      <c r="J190" s="41"/>
      <c r="K190" s="41"/>
      <c r="L190" s="45"/>
      <c r="M190" s="243"/>
      <c r="N190" s="24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147</v>
      </c>
      <c r="AU190" s="18" t="s">
        <v>92</v>
      </c>
    </row>
    <row r="191" s="2" customFormat="1" ht="16.5" customHeight="1">
      <c r="A191" s="39"/>
      <c r="B191" s="40"/>
      <c r="C191" s="227" t="s">
        <v>26</v>
      </c>
      <c r="D191" s="227" t="s">
        <v>142</v>
      </c>
      <c r="E191" s="228" t="s">
        <v>282</v>
      </c>
      <c r="F191" s="229" t="s">
        <v>283</v>
      </c>
      <c r="G191" s="230" t="s">
        <v>212</v>
      </c>
      <c r="H191" s="231">
        <v>99.040000000000006</v>
      </c>
      <c r="I191" s="232"/>
      <c r="J191" s="233">
        <f>ROUND(I191*H191,2)</f>
        <v>0</v>
      </c>
      <c r="K191" s="229" t="s">
        <v>213</v>
      </c>
      <c r="L191" s="45"/>
      <c r="M191" s="234" t="s">
        <v>1</v>
      </c>
      <c r="N191" s="235" t="s">
        <v>49</v>
      </c>
      <c r="O191" s="92"/>
      <c r="P191" s="236">
        <f>O191*H191</f>
        <v>0</v>
      </c>
      <c r="Q191" s="236">
        <v>2.2563422040000001</v>
      </c>
      <c r="R191" s="236">
        <f>Q191*H191</f>
        <v>223.46813188416002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138</v>
      </c>
      <c r="AT191" s="238" t="s">
        <v>142</v>
      </c>
      <c r="AU191" s="238" t="s">
        <v>92</v>
      </c>
      <c r="AY191" s="18" t="s">
        <v>139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21</v>
      </c>
      <c r="BK191" s="239">
        <f>ROUND(I191*H191,2)</f>
        <v>0</v>
      </c>
      <c r="BL191" s="18" t="s">
        <v>138</v>
      </c>
      <c r="BM191" s="238" t="s">
        <v>284</v>
      </c>
    </row>
    <row r="192" s="2" customFormat="1">
      <c r="A192" s="39"/>
      <c r="B192" s="40"/>
      <c r="C192" s="41"/>
      <c r="D192" s="240" t="s">
        <v>147</v>
      </c>
      <c r="E192" s="41"/>
      <c r="F192" s="241" t="s">
        <v>285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147</v>
      </c>
      <c r="AU192" s="18" t="s">
        <v>92</v>
      </c>
    </row>
    <row r="193" s="2" customFormat="1">
      <c r="A193" s="39"/>
      <c r="B193" s="40"/>
      <c r="C193" s="41"/>
      <c r="D193" s="249" t="s">
        <v>216</v>
      </c>
      <c r="E193" s="41"/>
      <c r="F193" s="250" t="s">
        <v>286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216</v>
      </c>
      <c r="AU193" s="18" t="s">
        <v>92</v>
      </c>
    </row>
    <row r="194" s="15" customFormat="1">
      <c r="A194" s="15"/>
      <c r="B194" s="273"/>
      <c r="C194" s="274"/>
      <c r="D194" s="240" t="s">
        <v>218</v>
      </c>
      <c r="E194" s="275" t="s">
        <v>1</v>
      </c>
      <c r="F194" s="276" t="s">
        <v>226</v>
      </c>
      <c r="G194" s="274"/>
      <c r="H194" s="275" t="s">
        <v>1</v>
      </c>
      <c r="I194" s="277"/>
      <c r="J194" s="274"/>
      <c r="K194" s="274"/>
      <c r="L194" s="278"/>
      <c r="M194" s="279"/>
      <c r="N194" s="280"/>
      <c r="O194" s="280"/>
      <c r="P194" s="280"/>
      <c r="Q194" s="280"/>
      <c r="R194" s="280"/>
      <c r="S194" s="280"/>
      <c r="T194" s="28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2" t="s">
        <v>218</v>
      </c>
      <c r="AU194" s="282" t="s">
        <v>92</v>
      </c>
      <c r="AV194" s="15" t="s">
        <v>21</v>
      </c>
      <c r="AW194" s="15" t="s">
        <v>39</v>
      </c>
      <c r="AX194" s="15" t="s">
        <v>84</v>
      </c>
      <c r="AY194" s="282" t="s">
        <v>139</v>
      </c>
    </row>
    <row r="195" s="15" customFormat="1">
      <c r="A195" s="15"/>
      <c r="B195" s="273"/>
      <c r="C195" s="274"/>
      <c r="D195" s="240" t="s">
        <v>218</v>
      </c>
      <c r="E195" s="275" t="s">
        <v>1</v>
      </c>
      <c r="F195" s="276" t="s">
        <v>287</v>
      </c>
      <c r="G195" s="274"/>
      <c r="H195" s="275" t="s">
        <v>1</v>
      </c>
      <c r="I195" s="277"/>
      <c r="J195" s="274"/>
      <c r="K195" s="274"/>
      <c r="L195" s="278"/>
      <c r="M195" s="279"/>
      <c r="N195" s="280"/>
      <c r="O195" s="280"/>
      <c r="P195" s="280"/>
      <c r="Q195" s="280"/>
      <c r="R195" s="280"/>
      <c r="S195" s="280"/>
      <c r="T195" s="28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2" t="s">
        <v>218</v>
      </c>
      <c r="AU195" s="282" t="s">
        <v>92</v>
      </c>
      <c r="AV195" s="15" t="s">
        <v>21</v>
      </c>
      <c r="AW195" s="15" t="s">
        <v>39</v>
      </c>
      <c r="AX195" s="15" t="s">
        <v>84</v>
      </c>
      <c r="AY195" s="282" t="s">
        <v>139</v>
      </c>
    </row>
    <row r="196" s="13" customFormat="1">
      <c r="A196" s="13"/>
      <c r="B196" s="251"/>
      <c r="C196" s="252"/>
      <c r="D196" s="240" t="s">
        <v>218</v>
      </c>
      <c r="E196" s="253" t="s">
        <v>1</v>
      </c>
      <c r="F196" s="254" t="s">
        <v>288</v>
      </c>
      <c r="G196" s="252"/>
      <c r="H196" s="255">
        <v>6.4800000000000004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218</v>
      </c>
      <c r="AU196" s="261" t="s">
        <v>92</v>
      </c>
      <c r="AV196" s="13" t="s">
        <v>92</v>
      </c>
      <c r="AW196" s="13" t="s">
        <v>39</v>
      </c>
      <c r="AX196" s="13" t="s">
        <v>84</v>
      </c>
      <c r="AY196" s="261" t="s">
        <v>139</v>
      </c>
    </row>
    <row r="197" s="13" customFormat="1">
      <c r="A197" s="13"/>
      <c r="B197" s="251"/>
      <c r="C197" s="252"/>
      <c r="D197" s="240" t="s">
        <v>218</v>
      </c>
      <c r="E197" s="253" t="s">
        <v>1</v>
      </c>
      <c r="F197" s="254" t="s">
        <v>289</v>
      </c>
      <c r="G197" s="252"/>
      <c r="H197" s="255">
        <v>0.71999999999999997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218</v>
      </c>
      <c r="AU197" s="261" t="s">
        <v>92</v>
      </c>
      <c r="AV197" s="13" t="s">
        <v>92</v>
      </c>
      <c r="AW197" s="13" t="s">
        <v>39</v>
      </c>
      <c r="AX197" s="13" t="s">
        <v>84</v>
      </c>
      <c r="AY197" s="261" t="s">
        <v>139</v>
      </c>
    </row>
    <row r="198" s="13" customFormat="1">
      <c r="A198" s="13"/>
      <c r="B198" s="251"/>
      <c r="C198" s="252"/>
      <c r="D198" s="240" t="s">
        <v>218</v>
      </c>
      <c r="E198" s="253" t="s">
        <v>1</v>
      </c>
      <c r="F198" s="254" t="s">
        <v>290</v>
      </c>
      <c r="G198" s="252"/>
      <c r="H198" s="255">
        <v>5.7599999999999998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218</v>
      </c>
      <c r="AU198" s="261" t="s">
        <v>92</v>
      </c>
      <c r="AV198" s="13" t="s">
        <v>92</v>
      </c>
      <c r="AW198" s="13" t="s">
        <v>39</v>
      </c>
      <c r="AX198" s="13" t="s">
        <v>84</v>
      </c>
      <c r="AY198" s="261" t="s">
        <v>139</v>
      </c>
    </row>
    <row r="199" s="13" customFormat="1">
      <c r="A199" s="13"/>
      <c r="B199" s="251"/>
      <c r="C199" s="252"/>
      <c r="D199" s="240" t="s">
        <v>218</v>
      </c>
      <c r="E199" s="253" t="s">
        <v>1</v>
      </c>
      <c r="F199" s="254" t="s">
        <v>291</v>
      </c>
      <c r="G199" s="252"/>
      <c r="H199" s="255">
        <v>4.6799999999999997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218</v>
      </c>
      <c r="AU199" s="261" t="s">
        <v>92</v>
      </c>
      <c r="AV199" s="13" t="s">
        <v>92</v>
      </c>
      <c r="AW199" s="13" t="s">
        <v>39</v>
      </c>
      <c r="AX199" s="13" t="s">
        <v>84</v>
      </c>
      <c r="AY199" s="261" t="s">
        <v>139</v>
      </c>
    </row>
    <row r="200" s="13" customFormat="1">
      <c r="A200" s="13"/>
      <c r="B200" s="251"/>
      <c r="C200" s="252"/>
      <c r="D200" s="240" t="s">
        <v>218</v>
      </c>
      <c r="E200" s="253" t="s">
        <v>1</v>
      </c>
      <c r="F200" s="254" t="s">
        <v>292</v>
      </c>
      <c r="G200" s="252"/>
      <c r="H200" s="255">
        <v>3.456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218</v>
      </c>
      <c r="AU200" s="261" t="s">
        <v>92</v>
      </c>
      <c r="AV200" s="13" t="s">
        <v>92</v>
      </c>
      <c r="AW200" s="13" t="s">
        <v>39</v>
      </c>
      <c r="AX200" s="13" t="s">
        <v>84</v>
      </c>
      <c r="AY200" s="261" t="s">
        <v>139</v>
      </c>
    </row>
    <row r="201" s="15" customFormat="1">
      <c r="A201" s="15"/>
      <c r="B201" s="273"/>
      <c r="C201" s="274"/>
      <c r="D201" s="240" t="s">
        <v>218</v>
      </c>
      <c r="E201" s="275" t="s">
        <v>1</v>
      </c>
      <c r="F201" s="276" t="s">
        <v>293</v>
      </c>
      <c r="G201" s="274"/>
      <c r="H201" s="275" t="s">
        <v>1</v>
      </c>
      <c r="I201" s="277"/>
      <c r="J201" s="274"/>
      <c r="K201" s="274"/>
      <c r="L201" s="278"/>
      <c r="M201" s="279"/>
      <c r="N201" s="280"/>
      <c r="O201" s="280"/>
      <c r="P201" s="280"/>
      <c r="Q201" s="280"/>
      <c r="R201" s="280"/>
      <c r="S201" s="280"/>
      <c r="T201" s="28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2" t="s">
        <v>218</v>
      </c>
      <c r="AU201" s="282" t="s">
        <v>92</v>
      </c>
      <c r="AV201" s="15" t="s">
        <v>21</v>
      </c>
      <c r="AW201" s="15" t="s">
        <v>39</v>
      </c>
      <c r="AX201" s="15" t="s">
        <v>84</v>
      </c>
      <c r="AY201" s="282" t="s">
        <v>139</v>
      </c>
    </row>
    <row r="202" s="13" customFormat="1">
      <c r="A202" s="13"/>
      <c r="B202" s="251"/>
      <c r="C202" s="252"/>
      <c r="D202" s="240" t="s">
        <v>218</v>
      </c>
      <c r="E202" s="253" t="s">
        <v>1</v>
      </c>
      <c r="F202" s="254" t="s">
        <v>294</v>
      </c>
      <c r="G202" s="252"/>
      <c r="H202" s="255">
        <v>32.399999999999999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218</v>
      </c>
      <c r="AU202" s="261" t="s">
        <v>92</v>
      </c>
      <c r="AV202" s="13" t="s">
        <v>92</v>
      </c>
      <c r="AW202" s="13" t="s">
        <v>39</v>
      </c>
      <c r="AX202" s="13" t="s">
        <v>84</v>
      </c>
      <c r="AY202" s="261" t="s">
        <v>139</v>
      </c>
    </row>
    <row r="203" s="13" customFormat="1">
      <c r="A203" s="13"/>
      <c r="B203" s="251"/>
      <c r="C203" s="252"/>
      <c r="D203" s="240" t="s">
        <v>218</v>
      </c>
      <c r="E203" s="253" t="s">
        <v>1</v>
      </c>
      <c r="F203" s="254" t="s">
        <v>295</v>
      </c>
      <c r="G203" s="252"/>
      <c r="H203" s="255">
        <v>1.8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218</v>
      </c>
      <c r="AU203" s="261" t="s">
        <v>92</v>
      </c>
      <c r="AV203" s="13" t="s">
        <v>92</v>
      </c>
      <c r="AW203" s="13" t="s">
        <v>39</v>
      </c>
      <c r="AX203" s="13" t="s">
        <v>84</v>
      </c>
      <c r="AY203" s="261" t="s">
        <v>139</v>
      </c>
    </row>
    <row r="204" s="13" customFormat="1">
      <c r="A204" s="13"/>
      <c r="B204" s="251"/>
      <c r="C204" s="252"/>
      <c r="D204" s="240" t="s">
        <v>218</v>
      </c>
      <c r="E204" s="253" t="s">
        <v>1</v>
      </c>
      <c r="F204" s="254" t="s">
        <v>296</v>
      </c>
      <c r="G204" s="252"/>
      <c r="H204" s="255">
        <v>14.4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218</v>
      </c>
      <c r="AU204" s="261" t="s">
        <v>92</v>
      </c>
      <c r="AV204" s="13" t="s">
        <v>92</v>
      </c>
      <c r="AW204" s="13" t="s">
        <v>39</v>
      </c>
      <c r="AX204" s="13" t="s">
        <v>84</v>
      </c>
      <c r="AY204" s="261" t="s">
        <v>139</v>
      </c>
    </row>
    <row r="205" s="13" customFormat="1">
      <c r="A205" s="13"/>
      <c r="B205" s="251"/>
      <c r="C205" s="252"/>
      <c r="D205" s="240" t="s">
        <v>218</v>
      </c>
      <c r="E205" s="253" t="s">
        <v>1</v>
      </c>
      <c r="F205" s="254" t="s">
        <v>297</v>
      </c>
      <c r="G205" s="252"/>
      <c r="H205" s="255">
        <v>11.699999999999999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218</v>
      </c>
      <c r="AU205" s="261" t="s">
        <v>92</v>
      </c>
      <c r="AV205" s="13" t="s">
        <v>92</v>
      </c>
      <c r="AW205" s="13" t="s">
        <v>39</v>
      </c>
      <c r="AX205" s="13" t="s">
        <v>84</v>
      </c>
      <c r="AY205" s="261" t="s">
        <v>139</v>
      </c>
    </row>
    <row r="206" s="13" customFormat="1">
      <c r="A206" s="13"/>
      <c r="B206" s="251"/>
      <c r="C206" s="252"/>
      <c r="D206" s="240" t="s">
        <v>218</v>
      </c>
      <c r="E206" s="253" t="s">
        <v>1</v>
      </c>
      <c r="F206" s="254" t="s">
        <v>298</v>
      </c>
      <c r="G206" s="252"/>
      <c r="H206" s="255">
        <v>8.6400000000000006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218</v>
      </c>
      <c r="AU206" s="261" t="s">
        <v>92</v>
      </c>
      <c r="AV206" s="13" t="s">
        <v>92</v>
      </c>
      <c r="AW206" s="13" t="s">
        <v>39</v>
      </c>
      <c r="AX206" s="13" t="s">
        <v>84</v>
      </c>
      <c r="AY206" s="261" t="s">
        <v>139</v>
      </c>
    </row>
    <row r="207" s="16" customFormat="1">
      <c r="A207" s="16"/>
      <c r="B207" s="293"/>
      <c r="C207" s="294"/>
      <c r="D207" s="240" t="s">
        <v>218</v>
      </c>
      <c r="E207" s="295" t="s">
        <v>1</v>
      </c>
      <c r="F207" s="296" t="s">
        <v>299</v>
      </c>
      <c r="G207" s="294"/>
      <c r="H207" s="297">
        <v>90.036000000000001</v>
      </c>
      <c r="I207" s="298"/>
      <c r="J207" s="294"/>
      <c r="K207" s="294"/>
      <c r="L207" s="299"/>
      <c r="M207" s="300"/>
      <c r="N207" s="301"/>
      <c r="O207" s="301"/>
      <c r="P207" s="301"/>
      <c r="Q207" s="301"/>
      <c r="R207" s="301"/>
      <c r="S207" s="301"/>
      <c r="T207" s="302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303" t="s">
        <v>218</v>
      </c>
      <c r="AU207" s="303" t="s">
        <v>92</v>
      </c>
      <c r="AV207" s="16" t="s">
        <v>153</v>
      </c>
      <c r="AW207" s="16" t="s">
        <v>39</v>
      </c>
      <c r="AX207" s="16" t="s">
        <v>84</v>
      </c>
      <c r="AY207" s="303" t="s">
        <v>139</v>
      </c>
    </row>
    <row r="208" s="13" customFormat="1">
      <c r="A208" s="13"/>
      <c r="B208" s="251"/>
      <c r="C208" s="252"/>
      <c r="D208" s="240" t="s">
        <v>218</v>
      </c>
      <c r="E208" s="253" t="s">
        <v>1</v>
      </c>
      <c r="F208" s="254" t="s">
        <v>300</v>
      </c>
      <c r="G208" s="252"/>
      <c r="H208" s="255">
        <v>9.0039999999999996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218</v>
      </c>
      <c r="AU208" s="261" t="s">
        <v>92</v>
      </c>
      <c r="AV208" s="13" t="s">
        <v>92</v>
      </c>
      <c r="AW208" s="13" t="s">
        <v>39</v>
      </c>
      <c r="AX208" s="13" t="s">
        <v>84</v>
      </c>
      <c r="AY208" s="261" t="s">
        <v>139</v>
      </c>
    </row>
    <row r="209" s="14" customFormat="1">
      <c r="A209" s="14"/>
      <c r="B209" s="262"/>
      <c r="C209" s="263"/>
      <c r="D209" s="240" t="s">
        <v>218</v>
      </c>
      <c r="E209" s="264" t="s">
        <v>1</v>
      </c>
      <c r="F209" s="265" t="s">
        <v>220</v>
      </c>
      <c r="G209" s="263"/>
      <c r="H209" s="266">
        <v>99.040000000000006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2" t="s">
        <v>218</v>
      </c>
      <c r="AU209" s="272" t="s">
        <v>92</v>
      </c>
      <c r="AV209" s="14" t="s">
        <v>138</v>
      </c>
      <c r="AW209" s="14" t="s">
        <v>39</v>
      </c>
      <c r="AX209" s="14" t="s">
        <v>21</v>
      </c>
      <c r="AY209" s="272" t="s">
        <v>139</v>
      </c>
    </row>
    <row r="210" s="12" customFormat="1" ht="22.8" customHeight="1">
      <c r="A210" s="12"/>
      <c r="B210" s="211"/>
      <c r="C210" s="212"/>
      <c r="D210" s="213" t="s">
        <v>83</v>
      </c>
      <c r="E210" s="225" t="s">
        <v>153</v>
      </c>
      <c r="F210" s="225" t="s">
        <v>301</v>
      </c>
      <c r="G210" s="212"/>
      <c r="H210" s="212"/>
      <c r="I210" s="215"/>
      <c r="J210" s="226">
        <f>BK210</f>
        <v>0</v>
      </c>
      <c r="K210" s="212"/>
      <c r="L210" s="217"/>
      <c r="M210" s="218"/>
      <c r="N210" s="219"/>
      <c r="O210" s="219"/>
      <c r="P210" s="220">
        <f>SUM(P211:P226)</f>
        <v>0</v>
      </c>
      <c r="Q210" s="219"/>
      <c r="R210" s="220">
        <f>SUM(R211:R226)</f>
        <v>647.56304999999986</v>
      </c>
      <c r="S210" s="219"/>
      <c r="T210" s="221">
        <f>SUM(T211:T226)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2" t="s">
        <v>21</v>
      </c>
      <c r="AT210" s="223" t="s">
        <v>83</v>
      </c>
      <c r="AU210" s="223" t="s">
        <v>21</v>
      </c>
      <c r="AY210" s="222" t="s">
        <v>139</v>
      </c>
      <c r="BK210" s="224">
        <f>SUM(BK211:BK226)</f>
        <v>0</v>
      </c>
    </row>
    <row r="211" s="2" customFormat="1" ht="21.75" customHeight="1">
      <c r="A211" s="39"/>
      <c r="B211" s="40"/>
      <c r="C211" s="227" t="s">
        <v>302</v>
      </c>
      <c r="D211" s="227" t="s">
        <v>142</v>
      </c>
      <c r="E211" s="228" t="s">
        <v>303</v>
      </c>
      <c r="F211" s="229" t="s">
        <v>304</v>
      </c>
      <c r="G211" s="230" t="s">
        <v>212</v>
      </c>
      <c r="H211" s="231">
        <v>267.83999999999997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49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138</v>
      </c>
      <c r="AT211" s="238" t="s">
        <v>142</v>
      </c>
      <c r="AU211" s="238" t="s">
        <v>92</v>
      </c>
      <c r="AY211" s="18" t="s">
        <v>139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21</v>
      </c>
      <c r="BK211" s="239">
        <f>ROUND(I211*H211,2)</f>
        <v>0</v>
      </c>
      <c r="BL211" s="18" t="s">
        <v>138</v>
      </c>
      <c r="BM211" s="238" t="s">
        <v>305</v>
      </c>
    </row>
    <row r="212" s="2" customFormat="1">
      <c r="A212" s="39"/>
      <c r="B212" s="40"/>
      <c r="C212" s="41"/>
      <c r="D212" s="240" t="s">
        <v>147</v>
      </c>
      <c r="E212" s="41"/>
      <c r="F212" s="241" t="s">
        <v>304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147</v>
      </c>
      <c r="AU212" s="18" t="s">
        <v>92</v>
      </c>
    </row>
    <row r="213" s="15" customFormat="1">
      <c r="A213" s="15"/>
      <c r="B213" s="273"/>
      <c r="C213" s="274"/>
      <c r="D213" s="240" t="s">
        <v>218</v>
      </c>
      <c r="E213" s="275" t="s">
        <v>1</v>
      </c>
      <c r="F213" s="276" t="s">
        <v>306</v>
      </c>
      <c r="G213" s="274"/>
      <c r="H213" s="275" t="s">
        <v>1</v>
      </c>
      <c r="I213" s="277"/>
      <c r="J213" s="274"/>
      <c r="K213" s="274"/>
      <c r="L213" s="278"/>
      <c r="M213" s="279"/>
      <c r="N213" s="280"/>
      <c r="O213" s="280"/>
      <c r="P213" s="280"/>
      <c r="Q213" s="280"/>
      <c r="R213" s="280"/>
      <c r="S213" s="280"/>
      <c r="T213" s="28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2" t="s">
        <v>218</v>
      </c>
      <c r="AU213" s="282" t="s">
        <v>92</v>
      </c>
      <c r="AV213" s="15" t="s">
        <v>21</v>
      </c>
      <c r="AW213" s="15" t="s">
        <v>39</v>
      </c>
      <c r="AX213" s="15" t="s">
        <v>84</v>
      </c>
      <c r="AY213" s="282" t="s">
        <v>139</v>
      </c>
    </row>
    <row r="214" s="13" customFormat="1">
      <c r="A214" s="13"/>
      <c r="B214" s="251"/>
      <c r="C214" s="252"/>
      <c r="D214" s="240" t="s">
        <v>218</v>
      </c>
      <c r="E214" s="253" t="s">
        <v>1</v>
      </c>
      <c r="F214" s="254" t="s">
        <v>307</v>
      </c>
      <c r="G214" s="252"/>
      <c r="H214" s="255">
        <v>155.52000000000001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218</v>
      </c>
      <c r="AU214" s="261" t="s">
        <v>92</v>
      </c>
      <c r="AV214" s="13" t="s">
        <v>92</v>
      </c>
      <c r="AW214" s="13" t="s">
        <v>39</v>
      </c>
      <c r="AX214" s="13" t="s">
        <v>84</v>
      </c>
      <c r="AY214" s="261" t="s">
        <v>139</v>
      </c>
    </row>
    <row r="215" s="13" customFormat="1">
      <c r="A215" s="13"/>
      <c r="B215" s="251"/>
      <c r="C215" s="252"/>
      <c r="D215" s="240" t="s">
        <v>218</v>
      </c>
      <c r="E215" s="253" t="s">
        <v>1</v>
      </c>
      <c r="F215" s="254" t="s">
        <v>308</v>
      </c>
      <c r="G215" s="252"/>
      <c r="H215" s="255">
        <v>112.31999999999999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218</v>
      </c>
      <c r="AU215" s="261" t="s">
        <v>92</v>
      </c>
      <c r="AV215" s="13" t="s">
        <v>92</v>
      </c>
      <c r="AW215" s="13" t="s">
        <v>39</v>
      </c>
      <c r="AX215" s="13" t="s">
        <v>84</v>
      </c>
      <c r="AY215" s="261" t="s">
        <v>139</v>
      </c>
    </row>
    <row r="216" s="14" customFormat="1">
      <c r="A216" s="14"/>
      <c r="B216" s="262"/>
      <c r="C216" s="263"/>
      <c r="D216" s="240" t="s">
        <v>218</v>
      </c>
      <c r="E216" s="264" t="s">
        <v>1</v>
      </c>
      <c r="F216" s="265" t="s">
        <v>220</v>
      </c>
      <c r="G216" s="263"/>
      <c r="H216" s="266">
        <v>267.83999999999997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2" t="s">
        <v>218</v>
      </c>
      <c r="AU216" s="272" t="s">
        <v>92</v>
      </c>
      <c r="AV216" s="14" t="s">
        <v>138</v>
      </c>
      <c r="AW216" s="14" t="s">
        <v>39</v>
      </c>
      <c r="AX216" s="14" t="s">
        <v>21</v>
      </c>
      <c r="AY216" s="272" t="s">
        <v>139</v>
      </c>
    </row>
    <row r="217" s="2" customFormat="1" ht="24.15" customHeight="1">
      <c r="A217" s="39"/>
      <c r="B217" s="40"/>
      <c r="C217" s="283" t="s">
        <v>8</v>
      </c>
      <c r="D217" s="283" t="s">
        <v>278</v>
      </c>
      <c r="E217" s="284" t="s">
        <v>279</v>
      </c>
      <c r="F217" s="285" t="s">
        <v>280</v>
      </c>
      <c r="G217" s="286" t="s">
        <v>212</v>
      </c>
      <c r="H217" s="287">
        <v>267.83999999999997</v>
      </c>
      <c r="I217" s="288"/>
      <c r="J217" s="289">
        <f>ROUND(I217*H217,2)</f>
        <v>0</v>
      </c>
      <c r="K217" s="285" t="s">
        <v>1</v>
      </c>
      <c r="L217" s="290"/>
      <c r="M217" s="291" t="s">
        <v>1</v>
      </c>
      <c r="N217" s="292" t="s">
        <v>49</v>
      </c>
      <c r="O217" s="92"/>
      <c r="P217" s="236">
        <f>O217*H217</f>
        <v>0</v>
      </c>
      <c r="Q217" s="236">
        <v>2.3999999999999999</v>
      </c>
      <c r="R217" s="236">
        <f>Q217*H217</f>
        <v>642.81599999999992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177</v>
      </c>
      <c r="AT217" s="238" t="s">
        <v>278</v>
      </c>
      <c r="AU217" s="238" t="s">
        <v>92</v>
      </c>
      <c r="AY217" s="18" t="s">
        <v>139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21</v>
      </c>
      <c r="BK217" s="239">
        <f>ROUND(I217*H217,2)</f>
        <v>0</v>
      </c>
      <c r="BL217" s="18" t="s">
        <v>138</v>
      </c>
      <c r="BM217" s="238" t="s">
        <v>309</v>
      </c>
    </row>
    <row r="218" s="2" customFormat="1">
      <c r="A218" s="39"/>
      <c r="B218" s="40"/>
      <c r="C218" s="41"/>
      <c r="D218" s="240" t="s">
        <v>147</v>
      </c>
      <c r="E218" s="41"/>
      <c r="F218" s="241" t="s">
        <v>280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147</v>
      </c>
      <c r="AU218" s="18" t="s">
        <v>92</v>
      </c>
    </row>
    <row r="219" s="2" customFormat="1" ht="21.75" customHeight="1">
      <c r="A219" s="39"/>
      <c r="B219" s="40"/>
      <c r="C219" s="227" t="s">
        <v>310</v>
      </c>
      <c r="D219" s="227" t="s">
        <v>142</v>
      </c>
      <c r="E219" s="228" t="s">
        <v>311</v>
      </c>
      <c r="F219" s="229" t="s">
        <v>312</v>
      </c>
      <c r="G219" s="230" t="s">
        <v>313</v>
      </c>
      <c r="H219" s="231">
        <v>1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49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138</v>
      </c>
      <c r="AT219" s="238" t="s">
        <v>142</v>
      </c>
      <c r="AU219" s="238" t="s">
        <v>92</v>
      </c>
      <c r="AY219" s="18" t="s">
        <v>139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21</v>
      </c>
      <c r="BK219" s="239">
        <f>ROUND(I219*H219,2)</f>
        <v>0</v>
      </c>
      <c r="BL219" s="18" t="s">
        <v>138</v>
      </c>
      <c r="BM219" s="238" t="s">
        <v>314</v>
      </c>
    </row>
    <row r="220" s="2" customFormat="1" ht="24.15" customHeight="1">
      <c r="A220" s="39"/>
      <c r="B220" s="40"/>
      <c r="C220" s="227" t="s">
        <v>315</v>
      </c>
      <c r="D220" s="227" t="s">
        <v>142</v>
      </c>
      <c r="E220" s="228" t="s">
        <v>316</v>
      </c>
      <c r="F220" s="229" t="s">
        <v>317</v>
      </c>
      <c r="G220" s="230" t="s">
        <v>257</v>
      </c>
      <c r="H220" s="231">
        <v>99</v>
      </c>
      <c r="I220" s="232"/>
      <c r="J220" s="233">
        <f>ROUND(I220*H220,2)</f>
        <v>0</v>
      </c>
      <c r="K220" s="229" t="s">
        <v>213</v>
      </c>
      <c r="L220" s="45"/>
      <c r="M220" s="234" t="s">
        <v>1</v>
      </c>
      <c r="N220" s="235" t="s">
        <v>49</v>
      </c>
      <c r="O220" s="92"/>
      <c r="P220" s="236">
        <f>O220*H220</f>
        <v>0</v>
      </c>
      <c r="Q220" s="236">
        <v>0.04795</v>
      </c>
      <c r="R220" s="236">
        <f>Q220*H220</f>
        <v>4.7470499999999998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138</v>
      </c>
      <c r="AT220" s="238" t="s">
        <v>142</v>
      </c>
      <c r="AU220" s="238" t="s">
        <v>92</v>
      </c>
      <c r="AY220" s="18" t="s">
        <v>139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21</v>
      </c>
      <c r="BK220" s="239">
        <f>ROUND(I220*H220,2)</f>
        <v>0</v>
      </c>
      <c r="BL220" s="18" t="s">
        <v>138</v>
      </c>
      <c r="BM220" s="238" t="s">
        <v>318</v>
      </c>
    </row>
    <row r="221" s="2" customFormat="1">
      <c r="A221" s="39"/>
      <c r="B221" s="40"/>
      <c r="C221" s="41"/>
      <c r="D221" s="240" t="s">
        <v>147</v>
      </c>
      <c r="E221" s="41"/>
      <c r="F221" s="241" t="s">
        <v>319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147</v>
      </c>
      <c r="AU221" s="18" t="s">
        <v>92</v>
      </c>
    </row>
    <row r="222" s="2" customFormat="1">
      <c r="A222" s="39"/>
      <c r="B222" s="40"/>
      <c r="C222" s="41"/>
      <c r="D222" s="249" t="s">
        <v>216</v>
      </c>
      <c r="E222" s="41"/>
      <c r="F222" s="250" t="s">
        <v>320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216</v>
      </c>
      <c r="AU222" s="18" t="s">
        <v>92</v>
      </c>
    </row>
    <row r="223" s="15" customFormat="1">
      <c r="A223" s="15"/>
      <c r="B223" s="273"/>
      <c r="C223" s="274"/>
      <c r="D223" s="240" t="s">
        <v>218</v>
      </c>
      <c r="E223" s="275" t="s">
        <v>1</v>
      </c>
      <c r="F223" s="276" t="s">
        <v>321</v>
      </c>
      <c r="G223" s="274"/>
      <c r="H223" s="275" t="s">
        <v>1</v>
      </c>
      <c r="I223" s="277"/>
      <c r="J223" s="274"/>
      <c r="K223" s="274"/>
      <c r="L223" s="278"/>
      <c r="M223" s="279"/>
      <c r="N223" s="280"/>
      <c r="O223" s="280"/>
      <c r="P223" s="280"/>
      <c r="Q223" s="280"/>
      <c r="R223" s="280"/>
      <c r="S223" s="280"/>
      <c r="T223" s="28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2" t="s">
        <v>218</v>
      </c>
      <c r="AU223" s="282" t="s">
        <v>92</v>
      </c>
      <c r="AV223" s="15" t="s">
        <v>21</v>
      </c>
      <c r="AW223" s="15" t="s">
        <v>39</v>
      </c>
      <c r="AX223" s="15" t="s">
        <v>84</v>
      </c>
      <c r="AY223" s="282" t="s">
        <v>139</v>
      </c>
    </row>
    <row r="224" s="15" customFormat="1">
      <c r="A224" s="15"/>
      <c r="B224" s="273"/>
      <c r="C224" s="274"/>
      <c r="D224" s="240" t="s">
        <v>218</v>
      </c>
      <c r="E224" s="275" t="s">
        <v>1</v>
      </c>
      <c r="F224" s="276" t="s">
        <v>322</v>
      </c>
      <c r="G224" s="274"/>
      <c r="H224" s="275" t="s">
        <v>1</v>
      </c>
      <c r="I224" s="277"/>
      <c r="J224" s="274"/>
      <c r="K224" s="274"/>
      <c r="L224" s="278"/>
      <c r="M224" s="279"/>
      <c r="N224" s="280"/>
      <c r="O224" s="280"/>
      <c r="P224" s="280"/>
      <c r="Q224" s="280"/>
      <c r="R224" s="280"/>
      <c r="S224" s="280"/>
      <c r="T224" s="28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2" t="s">
        <v>218</v>
      </c>
      <c r="AU224" s="282" t="s">
        <v>92</v>
      </c>
      <c r="AV224" s="15" t="s">
        <v>21</v>
      </c>
      <c r="AW224" s="15" t="s">
        <v>39</v>
      </c>
      <c r="AX224" s="15" t="s">
        <v>84</v>
      </c>
      <c r="AY224" s="282" t="s">
        <v>139</v>
      </c>
    </row>
    <row r="225" s="13" customFormat="1">
      <c r="A225" s="13"/>
      <c r="B225" s="251"/>
      <c r="C225" s="252"/>
      <c r="D225" s="240" t="s">
        <v>218</v>
      </c>
      <c r="E225" s="253" t="s">
        <v>1</v>
      </c>
      <c r="F225" s="254" t="s">
        <v>323</v>
      </c>
      <c r="G225" s="252"/>
      <c r="H225" s="255">
        <v>99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218</v>
      </c>
      <c r="AU225" s="261" t="s">
        <v>92</v>
      </c>
      <c r="AV225" s="13" t="s">
        <v>92</v>
      </c>
      <c r="AW225" s="13" t="s">
        <v>39</v>
      </c>
      <c r="AX225" s="13" t="s">
        <v>84</v>
      </c>
      <c r="AY225" s="261" t="s">
        <v>139</v>
      </c>
    </row>
    <row r="226" s="14" customFormat="1">
      <c r="A226" s="14"/>
      <c r="B226" s="262"/>
      <c r="C226" s="263"/>
      <c r="D226" s="240" t="s">
        <v>218</v>
      </c>
      <c r="E226" s="264" t="s">
        <v>1</v>
      </c>
      <c r="F226" s="265" t="s">
        <v>220</v>
      </c>
      <c r="G226" s="263"/>
      <c r="H226" s="266">
        <v>99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2" t="s">
        <v>218</v>
      </c>
      <c r="AU226" s="272" t="s">
        <v>92</v>
      </c>
      <c r="AV226" s="14" t="s">
        <v>138</v>
      </c>
      <c r="AW226" s="14" t="s">
        <v>39</v>
      </c>
      <c r="AX226" s="14" t="s">
        <v>21</v>
      </c>
      <c r="AY226" s="272" t="s">
        <v>139</v>
      </c>
    </row>
    <row r="227" s="12" customFormat="1" ht="22.8" customHeight="1">
      <c r="A227" s="12"/>
      <c r="B227" s="211"/>
      <c r="C227" s="212"/>
      <c r="D227" s="213" t="s">
        <v>83</v>
      </c>
      <c r="E227" s="225" t="s">
        <v>162</v>
      </c>
      <c r="F227" s="225" t="s">
        <v>324</v>
      </c>
      <c r="G227" s="212"/>
      <c r="H227" s="212"/>
      <c r="I227" s="215"/>
      <c r="J227" s="226">
        <f>BK227</f>
        <v>0</v>
      </c>
      <c r="K227" s="212"/>
      <c r="L227" s="217"/>
      <c r="M227" s="218"/>
      <c r="N227" s="219"/>
      <c r="O227" s="219"/>
      <c r="P227" s="220">
        <f>SUM(P228:P249)</f>
        <v>0</v>
      </c>
      <c r="Q227" s="219"/>
      <c r="R227" s="220">
        <f>SUM(R228:R249)</f>
        <v>445.29414399999996</v>
      </c>
      <c r="S227" s="219"/>
      <c r="T227" s="221">
        <f>SUM(T228:T249)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2" t="s">
        <v>21</v>
      </c>
      <c r="AT227" s="223" t="s">
        <v>83</v>
      </c>
      <c r="AU227" s="223" t="s">
        <v>21</v>
      </c>
      <c r="AY227" s="222" t="s">
        <v>139</v>
      </c>
      <c r="BK227" s="224">
        <f>SUM(BK228:BK249)</f>
        <v>0</v>
      </c>
    </row>
    <row r="228" s="2" customFormat="1" ht="24.15" customHeight="1">
      <c r="A228" s="39"/>
      <c r="B228" s="40"/>
      <c r="C228" s="227" t="s">
        <v>325</v>
      </c>
      <c r="D228" s="227" t="s">
        <v>142</v>
      </c>
      <c r="E228" s="228" t="s">
        <v>326</v>
      </c>
      <c r="F228" s="229" t="s">
        <v>327</v>
      </c>
      <c r="G228" s="230" t="s">
        <v>257</v>
      </c>
      <c r="H228" s="231">
        <v>400</v>
      </c>
      <c r="I228" s="232"/>
      <c r="J228" s="233">
        <f>ROUND(I228*H228,2)</f>
        <v>0</v>
      </c>
      <c r="K228" s="229" t="s">
        <v>213</v>
      </c>
      <c r="L228" s="45"/>
      <c r="M228" s="234" t="s">
        <v>1</v>
      </c>
      <c r="N228" s="235" t="s">
        <v>49</v>
      </c>
      <c r="O228" s="92"/>
      <c r="P228" s="236">
        <f>O228*H228</f>
        <v>0</v>
      </c>
      <c r="Q228" s="236">
        <v>0.46000000000000002</v>
      </c>
      <c r="R228" s="236">
        <f>Q228*H228</f>
        <v>184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138</v>
      </c>
      <c r="AT228" s="238" t="s">
        <v>142</v>
      </c>
      <c r="AU228" s="238" t="s">
        <v>92</v>
      </c>
      <c r="AY228" s="18" t="s">
        <v>139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21</v>
      </c>
      <c r="BK228" s="239">
        <f>ROUND(I228*H228,2)</f>
        <v>0</v>
      </c>
      <c r="BL228" s="18" t="s">
        <v>138</v>
      </c>
      <c r="BM228" s="238" t="s">
        <v>328</v>
      </c>
    </row>
    <row r="229" s="2" customFormat="1">
      <c r="A229" s="39"/>
      <c r="B229" s="40"/>
      <c r="C229" s="41"/>
      <c r="D229" s="249" t="s">
        <v>216</v>
      </c>
      <c r="E229" s="41"/>
      <c r="F229" s="250" t="s">
        <v>329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216</v>
      </c>
      <c r="AU229" s="18" t="s">
        <v>92</v>
      </c>
    </row>
    <row r="230" s="2" customFormat="1" ht="33" customHeight="1">
      <c r="A230" s="39"/>
      <c r="B230" s="40"/>
      <c r="C230" s="227" t="s">
        <v>330</v>
      </c>
      <c r="D230" s="227" t="s">
        <v>142</v>
      </c>
      <c r="E230" s="228" t="s">
        <v>331</v>
      </c>
      <c r="F230" s="229" t="s">
        <v>332</v>
      </c>
      <c r="G230" s="230" t="s">
        <v>257</v>
      </c>
      <c r="H230" s="231">
        <v>400</v>
      </c>
      <c r="I230" s="232"/>
      <c r="J230" s="233">
        <f>ROUND(I230*H230,2)</f>
        <v>0</v>
      </c>
      <c r="K230" s="229" t="s">
        <v>213</v>
      </c>
      <c r="L230" s="45"/>
      <c r="M230" s="234" t="s">
        <v>1</v>
      </c>
      <c r="N230" s="235" t="s">
        <v>49</v>
      </c>
      <c r="O230" s="92"/>
      <c r="P230" s="236">
        <f>O230*H230</f>
        <v>0</v>
      </c>
      <c r="Q230" s="236">
        <v>0.18462999999999999</v>
      </c>
      <c r="R230" s="236">
        <f>Q230*H230</f>
        <v>73.85199999999999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138</v>
      </c>
      <c r="AT230" s="238" t="s">
        <v>142</v>
      </c>
      <c r="AU230" s="238" t="s">
        <v>92</v>
      </c>
      <c r="AY230" s="18" t="s">
        <v>139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21</v>
      </c>
      <c r="BK230" s="239">
        <f>ROUND(I230*H230,2)</f>
        <v>0</v>
      </c>
      <c r="BL230" s="18" t="s">
        <v>138</v>
      </c>
      <c r="BM230" s="238" t="s">
        <v>333</v>
      </c>
    </row>
    <row r="231" s="2" customFormat="1">
      <c r="A231" s="39"/>
      <c r="B231" s="40"/>
      <c r="C231" s="41"/>
      <c r="D231" s="240" t="s">
        <v>147</v>
      </c>
      <c r="E231" s="41"/>
      <c r="F231" s="241" t="s">
        <v>334</v>
      </c>
      <c r="G231" s="41"/>
      <c r="H231" s="41"/>
      <c r="I231" s="242"/>
      <c r="J231" s="41"/>
      <c r="K231" s="41"/>
      <c r="L231" s="45"/>
      <c r="M231" s="243"/>
      <c r="N231" s="24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147</v>
      </c>
      <c r="AU231" s="18" t="s">
        <v>92</v>
      </c>
    </row>
    <row r="232" s="2" customFormat="1">
      <c r="A232" s="39"/>
      <c r="B232" s="40"/>
      <c r="C232" s="41"/>
      <c r="D232" s="249" t="s">
        <v>216</v>
      </c>
      <c r="E232" s="41"/>
      <c r="F232" s="250" t="s">
        <v>335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216</v>
      </c>
      <c r="AU232" s="18" t="s">
        <v>92</v>
      </c>
    </row>
    <row r="233" s="2" customFormat="1" ht="24.15" customHeight="1">
      <c r="A233" s="39"/>
      <c r="B233" s="40"/>
      <c r="C233" s="227" t="s">
        <v>336</v>
      </c>
      <c r="D233" s="227" t="s">
        <v>142</v>
      </c>
      <c r="E233" s="228" t="s">
        <v>337</v>
      </c>
      <c r="F233" s="229" t="s">
        <v>338</v>
      </c>
      <c r="G233" s="230" t="s">
        <v>257</v>
      </c>
      <c r="H233" s="231">
        <v>400</v>
      </c>
      <c r="I233" s="232"/>
      <c r="J233" s="233">
        <f>ROUND(I233*H233,2)</f>
        <v>0</v>
      </c>
      <c r="K233" s="229" t="s">
        <v>213</v>
      </c>
      <c r="L233" s="45"/>
      <c r="M233" s="234" t="s">
        <v>1</v>
      </c>
      <c r="N233" s="235" t="s">
        <v>49</v>
      </c>
      <c r="O233" s="92"/>
      <c r="P233" s="236">
        <f>O233*H233</f>
        <v>0</v>
      </c>
      <c r="Q233" s="236">
        <v>0.35759999999999997</v>
      </c>
      <c r="R233" s="236">
        <f>Q233*H233</f>
        <v>143.03999999999999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138</v>
      </c>
      <c r="AT233" s="238" t="s">
        <v>142</v>
      </c>
      <c r="AU233" s="238" t="s">
        <v>92</v>
      </c>
      <c r="AY233" s="18" t="s">
        <v>139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21</v>
      </c>
      <c r="BK233" s="239">
        <f>ROUND(I233*H233,2)</f>
        <v>0</v>
      </c>
      <c r="BL233" s="18" t="s">
        <v>138</v>
      </c>
      <c r="BM233" s="238" t="s">
        <v>339</v>
      </c>
    </row>
    <row r="234" s="2" customFormat="1">
      <c r="A234" s="39"/>
      <c r="B234" s="40"/>
      <c r="C234" s="41"/>
      <c r="D234" s="240" t="s">
        <v>147</v>
      </c>
      <c r="E234" s="41"/>
      <c r="F234" s="241" t="s">
        <v>340</v>
      </c>
      <c r="G234" s="41"/>
      <c r="H234" s="41"/>
      <c r="I234" s="242"/>
      <c r="J234" s="41"/>
      <c r="K234" s="41"/>
      <c r="L234" s="45"/>
      <c r="M234" s="243"/>
      <c r="N234" s="244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147</v>
      </c>
      <c r="AU234" s="18" t="s">
        <v>92</v>
      </c>
    </row>
    <row r="235" s="2" customFormat="1">
      <c r="A235" s="39"/>
      <c r="B235" s="40"/>
      <c r="C235" s="41"/>
      <c r="D235" s="249" t="s">
        <v>216</v>
      </c>
      <c r="E235" s="41"/>
      <c r="F235" s="250" t="s">
        <v>341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216</v>
      </c>
      <c r="AU235" s="18" t="s">
        <v>92</v>
      </c>
    </row>
    <row r="236" s="2" customFormat="1" ht="24.15" customHeight="1">
      <c r="A236" s="39"/>
      <c r="B236" s="40"/>
      <c r="C236" s="227" t="s">
        <v>342</v>
      </c>
      <c r="D236" s="227" t="s">
        <v>142</v>
      </c>
      <c r="E236" s="228" t="s">
        <v>343</v>
      </c>
      <c r="F236" s="229" t="s">
        <v>344</v>
      </c>
      <c r="G236" s="230" t="s">
        <v>257</v>
      </c>
      <c r="H236" s="231">
        <v>400</v>
      </c>
      <c r="I236" s="232"/>
      <c r="J236" s="233">
        <f>ROUND(I236*H236,2)</f>
        <v>0</v>
      </c>
      <c r="K236" s="229" t="s">
        <v>213</v>
      </c>
      <c r="L236" s="45"/>
      <c r="M236" s="234" t="s">
        <v>1</v>
      </c>
      <c r="N236" s="235" t="s">
        <v>49</v>
      </c>
      <c r="O236" s="92"/>
      <c r="P236" s="236">
        <f>O236*H236</f>
        <v>0</v>
      </c>
      <c r="Q236" s="236">
        <v>0.0065199999999999998</v>
      </c>
      <c r="R236" s="236">
        <f>Q236*H236</f>
        <v>2.6080000000000001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138</v>
      </c>
      <c r="AT236" s="238" t="s">
        <v>142</v>
      </c>
      <c r="AU236" s="238" t="s">
        <v>92</v>
      </c>
      <c r="AY236" s="18" t="s">
        <v>139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21</v>
      </c>
      <c r="BK236" s="239">
        <f>ROUND(I236*H236,2)</f>
        <v>0</v>
      </c>
      <c r="BL236" s="18" t="s">
        <v>138</v>
      </c>
      <c r="BM236" s="238" t="s">
        <v>345</v>
      </c>
    </row>
    <row r="237" s="2" customFormat="1">
      <c r="A237" s="39"/>
      <c r="B237" s="40"/>
      <c r="C237" s="41"/>
      <c r="D237" s="240" t="s">
        <v>147</v>
      </c>
      <c r="E237" s="41"/>
      <c r="F237" s="241" t="s">
        <v>346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147</v>
      </c>
      <c r="AU237" s="18" t="s">
        <v>92</v>
      </c>
    </row>
    <row r="238" s="2" customFormat="1">
      <c r="A238" s="39"/>
      <c r="B238" s="40"/>
      <c r="C238" s="41"/>
      <c r="D238" s="249" t="s">
        <v>216</v>
      </c>
      <c r="E238" s="41"/>
      <c r="F238" s="250" t="s">
        <v>347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216</v>
      </c>
      <c r="AU238" s="18" t="s">
        <v>92</v>
      </c>
    </row>
    <row r="239" s="2" customFormat="1" ht="24.15" customHeight="1">
      <c r="A239" s="39"/>
      <c r="B239" s="40"/>
      <c r="C239" s="227" t="s">
        <v>348</v>
      </c>
      <c r="D239" s="227" t="s">
        <v>142</v>
      </c>
      <c r="E239" s="228" t="s">
        <v>349</v>
      </c>
      <c r="F239" s="229" t="s">
        <v>350</v>
      </c>
      <c r="G239" s="230" t="s">
        <v>257</v>
      </c>
      <c r="H239" s="231">
        <v>400</v>
      </c>
      <c r="I239" s="232"/>
      <c r="J239" s="233">
        <f>ROUND(I239*H239,2)</f>
        <v>0</v>
      </c>
      <c r="K239" s="229" t="s">
        <v>213</v>
      </c>
      <c r="L239" s="45"/>
      <c r="M239" s="234" t="s">
        <v>1</v>
      </c>
      <c r="N239" s="235" t="s">
        <v>49</v>
      </c>
      <c r="O239" s="92"/>
      <c r="P239" s="236">
        <f>O239*H239</f>
        <v>0</v>
      </c>
      <c r="Q239" s="236">
        <v>0.00071000000000000002</v>
      </c>
      <c r="R239" s="236">
        <f>Q239*H239</f>
        <v>0.28400000000000003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138</v>
      </c>
      <c r="AT239" s="238" t="s">
        <v>142</v>
      </c>
      <c r="AU239" s="238" t="s">
        <v>92</v>
      </c>
      <c r="AY239" s="18" t="s">
        <v>139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21</v>
      </c>
      <c r="BK239" s="239">
        <f>ROUND(I239*H239,2)</f>
        <v>0</v>
      </c>
      <c r="BL239" s="18" t="s">
        <v>138</v>
      </c>
      <c r="BM239" s="238" t="s">
        <v>351</v>
      </c>
    </row>
    <row r="240" s="2" customFormat="1">
      <c r="A240" s="39"/>
      <c r="B240" s="40"/>
      <c r="C240" s="41"/>
      <c r="D240" s="240" t="s">
        <v>147</v>
      </c>
      <c r="E240" s="41"/>
      <c r="F240" s="241" t="s">
        <v>352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147</v>
      </c>
      <c r="AU240" s="18" t="s">
        <v>92</v>
      </c>
    </row>
    <row r="241" s="2" customFormat="1">
      <c r="A241" s="39"/>
      <c r="B241" s="40"/>
      <c r="C241" s="41"/>
      <c r="D241" s="249" t="s">
        <v>216</v>
      </c>
      <c r="E241" s="41"/>
      <c r="F241" s="250" t="s">
        <v>353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216</v>
      </c>
      <c r="AU241" s="18" t="s">
        <v>92</v>
      </c>
    </row>
    <row r="242" s="2" customFormat="1" ht="33" customHeight="1">
      <c r="A242" s="39"/>
      <c r="B242" s="40"/>
      <c r="C242" s="227" t="s">
        <v>354</v>
      </c>
      <c r="D242" s="227" t="s">
        <v>142</v>
      </c>
      <c r="E242" s="228" t="s">
        <v>355</v>
      </c>
      <c r="F242" s="229" t="s">
        <v>356</v>
      </c>
      <c r="G242" s="230" t="s">
        <v>257</v>
      </c>
      <c r="H242" s="231">
        <v>400</v>
      </c>
      <c r="I242" s="232"/>
      <c r="J242" s="233">
        <f>ROUND(I242*H242,2)</f>
        <v>0</v>
      </c>
      <c r="K242" s="229" t="s">
        <v>213</v>
      </c>
      <c r="L242" s="45"/>
      <c r="M242" s="234" t="s">
        <v>1</v>
      </c>
      <c r="N242" s="235" t="s">
        <v>49</v>
      </c>
      <c r="O242" s="92"/>
      <c r="P242" s="236">
        <f>O242*H242</f>
        <v>0</v>
      </c>
      <c r="Q242" s="236">
        <v>0.10373</v>
      </c>
      <c r="R242" s="236">
        <f>Q242*H242</f>
        <v>41.492000000000004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138</v>
      </c>
      <c r="AT242" s="238" t="s">
        <v>142</v>
      </c>
      <c r="AU242" s="238" t="s">
        <v>92</v>
      </c>
      <c r="AY242" s="18" t="s">
        <v>139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21</v>
      </c>
      <c r="BK242" s="239">
        <f>ROUND(I242*H242,2)</f>
        <v>0</v>
      </c>
      <c r="BL242" s="18" t="s">
        <v>138</v>
      </c>
      <c r="BM242" s="238" t="s">
        <v>357</v>
      </c>
    </row>
    <row r="243" s="2" customFormat="1">
      <c r="A243" s="39"/>
      <c r="B243" s="40"/>
      <c r="C243" s="41"/>
      <c r="D243" s="240" t="s">
        <v>147</v>
      </c>
      <c r="E243" s="41"/>
      <c r="F243" s="241" t="s">
        <v>358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147</v>
      </c>
      <c r="AU243" s="18" t="s">
        <v>92</v>
      </c>
    </row>
    <row r="244" s="2" customFormat="1">
      <c r="A244" s="39"/>
      <c r="B244" s="40"/>
      <c r="C244" s="41"/>
      <c r="D244" s="249" t="s">
        <v>216</v>
      </c>
      <c r="E244" s="41"/>
      <c r="F244" s="250" t="s">
        <v>359</v>
      </c>
      <c r="G244" s="41"/>
      <c r="H244" s="41"/>
      <c r="I244" s="242"/>
      <c r="J244" s="41"/>
      <c r="K244" s="41"/>
      <c r="L244" s="45"/>
      <c r="M244" s="243"/>
      <c r="N244" s="24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216</v>
      </c>
      <c r="AU244" s="18" t="s">
        <v>92</v>
      </c>
    </row>
    <row r="245" s="2" customFormat="1" ht="24.15" customHeight="1">
      <c r="A245" s="39"/>
      <c r="B245" s="40"/>
      <c r="C245" s="227" t="s">
        <v>7</v>
      </c>
      <c r="D245" s="227" t="s">
        <v>142</v>
      </c>
      <c r="E245" s="228" t="s">
        <v>360</v>
      </c>
      <c r="F245" s="229" t="s">
        <v>361</v>
      </c>
      <c r="G245" s="230" t="s">
        <v>362</v>
      </c>
      <c r="H245" s="231">
        <v>100.8</v>
      </c>
      <c r="I245" s="232"/>
      <c r="J245" s="233">
        <f>ROUND(I245*H245,2)</f>
        <v>0</v>
      </c>
      <c r="K245" s="229" t="s">
        <v>213</v>
      </c>
      <c r="L245" s="45"/>
      <c r="M245" s="234" t="s">
        <v>1</v>
      </c>
      <c r="N245" s="235" t="s">
        <v>49</v>
      </c>
      <c r="O245" s="92"/>
      <c r="P245" s="236">
        <f>O245*H245</f>
        <v>0</v>
      </c>
      <c r="Q245" s="236">
        <v>0.00018000000000000001</v>
      </c>
      <c r="R245" s="236">
        <f>Q245*H245</f>
        <v>0.018144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138</v>
      </c>
      <c r="AT245" s="238" t="s">
        <v>142</v>
      </c>
      <c r="AU245" s="238" t="s">
        <v>92</v>
      </c>
      <c r="AY245" s="18" t="s">
        <v>139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21</v>
      </c>
      <c r="BK245" s="239">
        <f>ROUND(I245*H245,2)</f>
        <v>0</v>
      </c>
      <c r="BL245" s="18" t="s">
        <v>138</v>
      </c>
      <c r="BM245" s="238" t="s">
        <v>363</v>
      </c>
    </row>
    <row r="246" s="2" customFormat="1">
      <c r="A246" s="39"/>
      <c r="B246" s="40"/>
      <c r="C246" s="41"/>
      <c r="D246" s="240" t="s">
        <v>147</v>
      </c>
      <c r="E246" s="41"/>
      <c r="F246" s="241" t="s">
        <v>364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147</v>
      </c>
      <c r="AU246" s="18" t="s">
        <v>92</v>
      </c>
    </row>
    <row r="247" s="2" customFormat="1">
      <c r="A247" s="39"/>
      <c r="B247" s="40"/>
      <c r="C247" s="41"/>
      <c r="D247" s="249" t="s">
        <v>216</v>
      </c>
      <c r="E247" s="41"/>
      <c r="F247" s="250" t="s">
        <v>365</v>
      </c>
      <c r="G247" s="41"/>
      <c r="H247" s="41"/>
      <c r="I247" s="242"/>
      <c r="J247" s="41"/>
      <c r="K247" s="41"/>
      <c r="L247" s="45"/>
      <c r="M247" s="243"/>
      <c r="N247" s="24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216</v>
      </c>
      <c r="AU247" s="18" t="s">
        <v>92</v>
      </c>
    </row>
    <row r="248" s="13" customFormat="1">
      <c r="A248" s="13"/>
      <c r="B248" s="251"/>
      <c r="C248" s="252"/>
      <c r="D248" s="240" t="s">
        <v>218</v>
      </c>
      <c r="E248" s="253" t="s">
        <v>1</v>
      </c>
      <c r="F248" s="254" t="s">
        <v>366</v>
      </c>
      <c r="G248" s="252"/>
      <c r="H248" s="255">
        <v>100.8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218</v>
      </c>
      <c r="AU248" s="261" t="s">
        <v>92</v>
      </c>
      <c r="AV248" s="13" t="s">
        <v>92</v>
      </c>
      <c r="AW248" s="13" t="s">
        <v>39</v>
      </c>
      <c r="AX248" s="13" t="s">
        <v>84</v>
      </c>
      <c r="AY248" s="261" t="s">
        <v>139</v>
      </c>
    </row>
    <row r="249" s="14" customFormat="1">
      <c r="A249" s="14"/>
      <c r="B249" s="262"/>
      <c r="C249" s="263"/>
      <c r="D249" s="240" t="s">
        <v>218</v>
      </c>
      <c r="E249" s="264" t="s">
        <v>1</v>
      </c>
      <c r="F249" s="265" t="s">
        <v>220</v>
      </c>
      <c r="G249" s="263"/>
      <c r="H249" s="266">
        <v>100.8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2" t="s">
        <v>218</v>
      </c>
      <c r="AU249" s="272" t="s">
        <v>92</v>
      </c>
      <c r="AV249" s="14" t="s">
        <v>138</v>
      </c>
      <c r="AW249" s="14" t="s">
        <v>39</v>
      </c>
      <c r="AX249" s="14" t="s">
        <v>21</v>
      </c>
      <c r="AY249" s="272" t="s">
        <v>139</v>
      </c>
    </row>
    <row r="250" s="12" customFormat="1" ht="22.8" customHeight="1">
      <c r="A250" s="12"/>
      <c r="B250" s="211"/>
      <c r="C250" s="212"/>
      <c r="D250" s="213" t="s">
        <v>83</v>
      </c>
      <c r="E250" s="225" t="s">
        <v>167</v>
      </c>
      <c r="F250" s="225" t="s">
        <v>367</v>
      </c>
      <c r="G250" s="212"/>
      <c r="H250" s="212"/>
      <c r="I250" s="215"/>
      <c r="J250" s="226">
        <f>BK250</f>
        <v>0</v>
      </c>
      <c r="K250" s="212"/>
      <c r="L250" s="217"/>
      <c r="M250" s="218"/>
      <c r="N250" s="219"/>
      <c r="O250" s="219"/>
      <c r="P250" s="220">
        <f>SUM(P251:P293)</f>
        <v>0</v>
      </c>
      <c r="Q250" s="219"/>
      <c r="R250" s="220">
        <f>SUM(R251:R293)</f>
        <v>26.551058584000003</v>
      </c>
      <c r="S250" s="219"/>
      <c r="T250" s="221">
        <f>SUM(T251:T293)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2" t="s">
        <v>21</v>
      </c>
      <c r="AT250" s="223" t="s">
        <v>83</v>
      </c>
      <c r="AU250" s="223" t="s">
        <v>21</v>
      </c>
      <c r="AY250" s="222" t="s">
        <v>139</v>
      </c>
      <c r="BK250" s="224">
        <f>SUM(BK251:BK293)</f>
        <v>0</v>
      </c>
    </row>
    <row r="251" s="2" customFormat="1" ht="24.15" customHeight="1">
      <c r="A251" s="39"/>
      <c r="B251" s="40"/>
      <c r="C251" s="227" t="s">
        <v>368</v>
      </c>
      <c r="D251" s="227" t="s">
        <v>142</v>
      </c>
      <c r="E251" s="228" t="s">
        <v>369</v>
      </c>
      <c r="F251" s="229" t="s">
        <v>370</v>
      </c>
      <c r="G251" s="230" t="s">
        <v>257</v>
      </c>
      <c r="H251" s="231">
        <v>198</v>
      </c>
      <c r="I251" s="232"/>
      <c r="J251" s="233">
        <f>ROUND(I251*H251,2)</f>
        <v>0</v>
      </c>
      <c r="K251" s="229" t="s">
        <v>213</v>
      </c>
      <c r="L251" s="45"/>
      <c r="M251" s="234" t="s">
        <v>1</v>
      </c>
      <c r="N251" s="235" t="s">
        <v>49</v>
      </c>
      <c r="O251" s="92"/>
      <c r="P251" s="236">
        <f>O251*H251</f>
        <v>0</v>
      </c>
      <c r="Q251" s="236">
        <v>0.027300000000000001</v>
      </c>
      <c r="R251" s="236">
        <f>Q251*H251</f>
        <v>5.4054000000000002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138</v>
      </c>
      <c r="AT251" s="238" t="s">
        <v>142</v>
      </c>
      <c r="AU251" s="238" t="s">
        <v>92</v>
      </c>
      <c r="AY251" s="18" t="s">
        <v>139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21</v>
      </c>
      <c r="BK251" s="239">
        <f>ROUND(I251*H251,2)</f>
        <v>0</v>
      </c>
      <c r="BL251" s="18" t="s">
        <v>138</v>
      </c>
      <c r="BM251" s="238" t="s">
        <v>371</v>
      </c>
    </row>
    <row r="252" s="2" customFormat="1">
      <c r="A252" s="39"/>
      <c r="B252" s="40"/>
      <c r="C252" s="41"/>
      <c r="D252" s="240" t="s">
        <v>147</v>
      </c>
      <c r="E252" s="41"/>
      <c r="F252" s="241" t="s">
        <v>372</v>
      </c>
      <c r="G252" s="41"/>
      <c r="H252" s="41"/>
      <c r="I252" s="242"/>
      <c r="J252" s="41"/>
      <c r="K252" s="41"/>
      <c r="L252" s="45"/>
      <c r="M252" s="243"/>
      <c r="N252" s="244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147</v>
      </c>
      <c r="AU252" s="18" t="s">
        <v>92</v>
      </c>
    </row>
    <row r="253" s="2" customFormat="1">
      <c r="A253" s="39"/>
      <c r="B253" s="40"/>
      <c r="C253" s="41"/>
      <c r="D253" s="249" t="s">
        <v>216</v>
      </c>
      <c r="E253" s="41"/>
      <c r="F253" s="250" t="s">
        <v>373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216</v>
      </c>
      <c r="AU253" s="18" t="s">
        <v>92</v>
      </c>
    </row>
    <row r="254" s="2" customFormat="1" ht="24.15" customHeight="1">
      <c r="A254" s="39"/>
      <c r="B254" s="40"/>
      <c r="C254" s="227" t="s">
        <v>374</v>
      </c>
      <c r="D254" s="227" t="s">
        <v>142</v>
      </c>
      <c r="E254" s="228" t="s">
        <v>375</v>
      </c>
      <c r="F254" s="229" t="s">
        <v>376</v>
      </c>
      <c r="G254" s="230" t="s">
        <v>257</v>
      </c>
      <c r="H254" s="231">
        <v>792</v>
      </c>
      <c r="I254" s="232"/>
      <c r="J254" s="233">
        <f>ROUND(I254*H254,2)</f>
        <v>0</v>
      </c>
      <c r="K254" s="229" t="s">
        <v>213</v>
      </c>
      <c r="L254" s="45"/>
      <c r="M254" s="234" t="s">
        <v>1</v>
      </c>
      <c r="N254" s="235" t="s">
        <v>49</v>
      </c>
      <c r="O254" s="92"/>
      <c r="P254" s="236">
        <f>O254*H254</f>
        <v>0</v>
      </c>
      <c r="Q254" s="236">
        <v>0.010500000000000001</v>
      </c>
      <c r="R254" s="236">
        <f>Q254*H254</f>
        <v>8.3160000000000007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138</v>
      </c>
      <c r="AT254" s="238" t="s">
        <v>142</v>
      </c>
      <c r="AU254" s="238" t="s">
        <v>92</v>
      </c>
      <c r="AY254" s="18" t="s">
        <v>139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21</v>
      </c>
      <c r="BK254" s="239">
        <f>ROUND(I254*H254,2)</f>
        <v>0</v>
      </c>
      <c r="BL254" s="18" t="s">
        <v>138</v>
      </c>
      <c r="BM254" s="238" t="s">
        <v>377</v>
      </c>
    </row>
    <row r="255" s="2" customFormat="1">
      <c r="A255" s="39"/>
      <c r="B255" s="40"/>
      <c r="C255" s="41"/>
      <c r="D255" s="240" t="s">
        <v>147</v>
      </c>
      <c r="E255" s="41"/>
      <c r="F255" s="241" t="s">
        <v>378</v>
      </c>
      <c r="G255" s="41"/>
      <c r="H255" s="41"/>
      <c r="I255" s="242"/>
      <c r="J255" s="41"/>
      <c r="K255" s="41"/>
      <c r="L255" s="45"/>
      <c r="M255" s="243"/>
      <c r="N255" s="244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147</v>
      </c>
      <c r="AU255" s="18" t="s">
        <v>92</v>
      </c>
    </row>
    <row r="256" s="2" customFormat="1">
      <c r="A256" s="39"/>
      <c r="B256" s="40"/>
      <c r="C256" s="41"/>
      <c r="D256" s="249" t="s">
        <v>216</v>
      </c>
      <c r="E256" s="41"/>
      <c r="F256" s="250" t="s">
        <v>379</v>
      </c>
      <c r="G256" s="41"/>
      <c r="H256" s="41"/>
      <c r="I256" s="242"/>
      <c r="J256" s="41"/>
      <c r="K256" s="41"/>
      <c r="L256" s="45"/>
      <c r="M256" s="243"/>
      <c r="N256" s="24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216</v>
      </c>
      <c r="AU256" s="18" t="s">
        <v>92</v>
      </c>
    </row>
    <row r="257" s="13" customFormat="1">
      <c r="A257" s="13"/>
      <c r="B257" s="251"/>
      <c r="C257" s="252"/>
      <c r="D257" s="240" t="s">
        <v>218</v>
      </c>
      <c r="E257" s="253" t="s">
        <v>1</v>
      </c>
      <c r="F257" s="254" t="s">
        <v>380</v>
      </c>
      <c r="G257" s="252"/>
      <c r="H257" s="255">
        <v>792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218</v>
      </c>
      <c r="AU257" s="261" t="s">
        <v>92</v>
      </c>
      <c r="AV257" s="13" t="s">
        <v>92</v>
      </c>
      <c r="AW257" s="13" t="s">
        <v>39</v>
      </c>
      <c r="AX257" s="13" t="s">
        <v>84</v>
      </c>
      <c r="AY257" s="261" t="s">
        <v>139</v>
      </c>
    </row>
    <row r="258" s="14" customFormat="1">
      <c r="A258" s="14"/>
      <c r="B258" s="262"/>
      <c r="C258" s="263"/>
      <c r="D258" s="240" t="s">
        <v>218</v>
      </c>
      <c r="E258" s="264" t="s">
        <v>1</v>
      </c>
      <c r="F258" s="265" t="s">
        <v>220</v>
      </c>
      <c r="G258" s="263"/>
      <c r="H258" s="266">
        <v>792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2" t="s">
        <v>218</v>
      </c>
      <c r="AU258" s="272" t="s">
        <v>92</v>
      </c>
      <c r="AV258" s="14" t="s">
        <v>138</v>
      </c>
      <c r="AW258" s="14" t="s">
        <v>39</v>
      </c>
      <c r="AX258" s="14" t="s">
        <v>21</v>
      </c>
      <c r="AY258" s="272" t="s">
        <v>139</v>
      </c>
    </row>
    <row r="259" s="2" customFormat="1" ht="24.15" customHeight="1">
      <c r="A259" s="39"/>
      <c r="B259" s="40"/>
      <c r="C259" s="227" t="s">
        <v>381</v>
      </c>
      <c r="D259" s="227" t="s">
        <v>142</v>
      </c>
      <c r="E259" s="228" t="s">
        <v>382</v>
      </c>
      <c r="F259" s="229" t="s">
        <v>383</v>
      </c>
      <c r="G259" s="230" t="s">
        <v>257</v>
      </c>
      <c r="H259" s="231">
        <v>198</v>
      </c>
      <c r="I259" s="232"/>
      <c r="J259" s="233">
        <f>ROUND(I259*H259,2)</f>
        <v>0</v>
      </c>
      <c r="K259" s="229" t="s">
        <v>213</v>
      </c>
      <c r="L259" s="45"/>
      <c r="M259" s="234" t="s">
        <v>1</v>
      </c>
      <c r="N259" s="235" t="s">
        <v>49</v>
      </c>
      <c r="O259" s="92"/>
      <c r="P259" s="236">
        <f>O259*H259</f>
        <v>0</v>
      </c>
      <c r="Q259" s="236">
        <v>0.035200000000000002</v>
      </c>
      <c r="R259" s="236">
        <f>Q259*H259</f>
        <v>6.9696000000000007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138</v>
      </c>
      <c r="AT259" s="238" t="s">
        <v>142</v>
      </c>
      <c r="AU259" s="238" t="s">
        <v>92</v>
      </c>
      <c r="AY259" s="18" t="s">
        <v>139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21</v>
      </c>
      <c r="BK259" s="239">
        <f>ROUND(I259*H259,2)</f>
        <v>0</v>
      </c>
      <c r="BL259" s="18" t="s">
        <v>138</v>
      </c>
      <c r="BM259" s="238" t="s">
        <v>384</v>
      </c>
    </row>
    <row r="260" s="2" customFormat="1">
      <c r="A260" s="39"/>
      <c r="B260" s="40"/>
      <c r="C260" s="41"/>
      <c r="D260" s="240" t="s">
        <v>147</v>
      </c>
      <c r="E260" s="41"/>
      <c r="F260" s="241" t="s">
        <v>385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147</v>
      </c>
      <c r="AU260" s="18" t="s">
        <v>92</v>
      </c>
    </row>
    <row r="261" s="2" customFormat="1">
      <c r="A261" s="39"/>
      <c r="B261" s="40"/>
      <c r="C261" s="41"/>
      <c r="D261" s="249" t="s">
        <v>216</v>
      </c>
      <c r="E261" s="41"/>
      <c r="F261" s="250" t="s">
        <v>386</v>
      </c>
      <c r="G261" s="41"/>
      <c r="H261" s="41"/>
      <c r="I261" s="242"/>
      <c r="J261" s="41"/>
      <c r="K261" s="41"/>
      <c r="L261" s="45"/>
      <c r="M261" s="243"/>
      <c r="N261" s="244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216</v>
      </c>
      <c r="AU261" s="18" t="s">
        <v>92</v>
      </c>
    </row>
    <row r="262" s="2" customFormat="1" ht="24.15" customHeight="1">
      <c r="A262" s="39"/>
      <c r="B262" s="40"/>
      <c r="C262" s="227" t="s">
        <v>387</v>
      </c>
      <c r="D262" s="227" t="s">
        <v>142</v>
      </c>
      <c r="E262" s="228" t="s">
        <v>388</v>
      </c>
      <c r="F262" s="229" t="s">
        <v>389</v>
      </c>
      <c r="G262" s="230" t="s">
        <v>257</v>
      </c>
      <c r="H262" s="231">
        <v>198</v>
      </c>
      <c r="I262" s="232"/>
      <c r="J262" s="233">
        <f>ROUND(I262*H262,2)</f>
        <v>0</v>
      </c>
      <c r="K262" s="229" t="s">
        <v>213</v>
      </c>
      <c r="L262" s="45"/>
      <c r="M262" s="234" t="s">
        <v>1</v>
      </c>
      <c r="N262" s="235" t="s">
        <v>49</v>
      </c>
      <c r="O262" s="92"/>
      <c r="P262" s="236">
        <f>O262*H262</f>
        <v>0</v>
      </c>
      <c r="Q262" s="236">
        <v>0.010500000000000001</v>
      </c>
      <c r="R262" s="236">
        <f>Q262*H262</f>
        <v>2.0790000000000002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138</v>
      </c>
      <c r="AT262" s="238" t="s">
        <v>142</v>
      </c>
      <c r="AU262" s="238" t="s">
        <v>92</v>
      </c>
      <c r="AY262" s="18" t="s">
        <v>139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21</v>
      </c>
      <c r="BK262" s="239">
        <f>ROUND(I262*H262,2)</f>
        <v>0</v>
      </c>
      <c r="BL262" s="18" t="s">
        <v>138</v>
      </c>
      <c r="BM262" s="238" t="s">
        <v>390</v>
      </c>
    </row>
    <row r="263" s="2" customFormat="1">
      <c r="A263" s="39"/>
      <c r="B263" s="40"/>
      <c r="C263" s="41"/>
      <c r="D263" s="240" t="s">
        <v>147</v>
      </c>
      <c r="E263" s="41"/>
      <c r="F263" s="241" t="s">
        <v>391</v>
      </c>
      <c r="G263" s="41"/>
      <c r="H263" s="41"/>
      <c r="I263" s="242"/>
      <c r="J263" s="41"/>
      <c r="K263" s="41"/>
      <c r="L263" s="45"/>
      <c r="M263" s="243"/>
      <c r="N263" s="244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147</v>
      </c>
      <c r="AU263" s="18" t="s">
        <v>92</v>
      </c>
    </row>
    <row r="264" s="2" customFormat="1">
      <c r="A264" s="39"/>
      <c r="B264" s="40"/>
      <c r="C264" s="41"/>
      <c r="D264" s="249" t="s">
        <v>216</v>
      </c>
      <c r="E264" s="41"/>
      <c r="F264" s="250" t="s">
        <v>392</v>
      </c>
      <c r="G264" s="41"/>
      <c r="H264" s="41"/>
      <c r="I264" s="242"/>
      <c r="J264" s="41"/>
      <c r="K264" s="41"/>
      <c r="L264" s="45"/>
      <c r="M264" s="243"/>
      <c r="N264" s="24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216</v>
      </c>
      <c r="AU264" s="18" t="s">
        <v>92</v>
      </c>
    </row>
    <row r="265" s="2" customFormat="1" ht="16.5" customHeight="1">
      <c r="A265" s="39"/>
      <c r="B265" s="40"/>
      <c r="C265" s="227" t="s">
        <v>393</v>
      </c>
      <c r="D265" s="227" t="s">
        <v>142</v>
      </c>
      <c r="E265" s="228" t="s">
        <v>394</v>
      </c>
      <c r="F265" s="229" t="s">
        <v>395</v>
      </c>
      <c r="G265" s="230" t="s">
        <v>257</v>
      </c>
      <c r="H265" s="231">
        <v>198</v>
      </c>
      <c r="I265" s="232"/>
      <c r="J265" s="233">
        <f>ROUND(I265*H265,2)</f>
        <v>0</v>
      </c>
      <c r="K265" s="229" t="s">
        <v>213</v>
      </c>
      <c r="L265" s="45"/>
      <c r="M265" s="234" t="s">
        <v>1</v>
      </c>
      <c r="N265" s="235" t="s">
        <v>49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138</v>
      </c>
      <c r="AT265" s="238" t="s">
        <v>142</v>
      </c>
      <c r="AU265" s="238" t="s">
        <v>92</v>
      </c>
      <c r="AY265" s="18" t="s">
        <v>139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21</v>
      </c>
      <c r="BK265" s="239">
        <f>ROUND(I265*H265,2)</f>
        <v>0</v>
      </c>
      <c r="BL265" s="18" t="s">
        <v>138</v>
      </c>
      <c r="BM265" s="238" t="s">
        <v>396</v>
      </c>
    </row>
    <row r="266" s="2" customFormat="1">
      <c r="A266" s="39"/>
      <c r="B266" s="40"/>
      <c r="C266" s="41"/>
      <c r="D266" s="240" t="s">
        <v>147</v>
      </c>
      <c r="E266" s="41"/>
      <c r="F266" s="241" t="s">
        <v>397</v>
      </c>
      <c r="G266" s="41"/>
      <c r="H266" s="41"/>
      <c r="I266" s="242"/>
      <c r="J266" s="41"/>
      <c r="K266" s="41"/>
      <c r="L266" s="45"/>
      <c r="M266" s="243"/>
      <c r="N266" s="244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147</v>
      </c>
      <c r="AU266" s="18" t="s">
        <v>92</v>
      </c>
    </row>
    <row r="267" s="2" customFormat="1">
      <c r="A267" s="39"/>
      <c r="B267" s="40"/>
      <c r="C267" s="41"/>
      <c r="D267" s="249" t="s">
        <v>216</v>
      </c>
      <c r="E267" s="41"/>
      <c r="F267" s="250" t="s">
        <v>398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216</v>
      </c>
      <c r="AU267" s="18" t="s">
        <v>92</v>
      </c>
    </row>
    <row r="268" s="15" customFormat="1">
      <c r="A268" s="15"/>
      <c r="B268" s="273"/>
      <c r="C268" s="274"/>
      <c r="D268" s="240" t="s">
        <v>218</v>
      </c>
      <c r="E268" s="275" t="s">
        <v>1</v>
      </c>
      <c r="F268" s="276" t="s">
        <v>321</v>
      </c>
      <c r="G268" s="274"/>
      <c r="H268" s="275" t="s">
        <v>1</v>
      </c>
      <c r="I268" s="277"/>
      <c r="J268" s="274"/>
      <c r="K268" s="274"/>
      <c r="L268" s="278"/>
      <c r="M268" s="279"/>
      <c r="N268" s="280"/>
      <c r="O268" s="280"/>
      <c r="P268" s="280"/>
      <c r="Q268" s="280"/>
      <c r="R268" s="280"/>
      <c r="S268" s="280"/>
      <c r="T268" s="28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2" t="s">
        <v>218</v>
      </c>
      <c r="AU268" s="282" t="s">
        <v>92</v>
      </c>
      <c r="AV268" s="15" t="s">
        <v>21</v>
      </c>
      <c r="AW268" s="15" t="s">
        <v>39</v>
      </c>
      <c r="AX268" s="15" t="s">
        <v>84</v>
      </c>
      <c r="AY268" s="282" t="s">
        <v>139</v>
      </c>
    </row>
    <row r="269" s="15" customFormat="1">
      <c r="A269" s="15"/>
      <c r="B269" s="273"/>
      <c r="C269" s="274"/>
      <c r="D269" s="240" t="s">
        <v>218</v>
      </c>
      <c r="E269" s="275" t="s">
        <v>1</v>
      </c>
      <c r="F269" s="276" t="s">
        <v>322</v>
      </c>
      <c r="G269" s="274"/>
      <c r="H269" s="275" t="s">
        <v>1</v>
      </c>
      <c r="I269" s="277"/>
      <c r="J269" s="274"/>
      <c r="K269" s="274"/>
      <c r="L269" s="278"/>
      <c r="M269" s="279"/>
      <c r="N269" s="280"/>
      <c r="O269" s="280"/>
      <c r="P269" s="280"/>
      <c r="Q269" s="280"/>
      <c r="R269" s="280"/>
      <c r="S269" s="280"/>
      <c r="T269" s="28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2" t="s">
        <v>218</v>
      </c>
      <c r="AU269" s="282" t="s">
        <v>92</v>
      </c>
      <c r="AV269" s="15" t="s">
        <v>21</v>
      </c>
      <c r="AW269" s="15" t="s">
        <v>39</v>
      </c>
      <c r="AX269" s="15" t="s">
        <v>84</v>
      </c>
      <c r="AY269" s="282" t="s">
        <v>139</v>
      </c>
    </row>
    <row r="270" s="13" customFormat="1">
      <c r="A270" s="13"/>
      <c r="B270" s="251"/>
      <c r="C270" s="252"/>
      <c r="D270" s="240" t="s">
        <v>218</v>
      </c>
      <c r="E270" s="253" t="s">
        <v>1</v>
      </c>
      <c r="F270" s="254" t="s">
        <v>399</v>
      </c>
      <c r="G270" s="252"/>
      <c r="H270" s="255">
        <v>198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218</v>
      </c>
      <c r="AU270" s="261" t="s">
        <v>92</v>
      </c>
      <c r="AV270" s="13" t="s">
        <v>92</v>
      </c>
      <c r="AW270" s="13" t="s">
        <v>39</v>
      </c>
      <c r="AX270" s="13" t="s">
        <v>84</v>
      </c>
      <c r="AY270" s="261" t="s">
        <v>139</v>
      </c>
    </row>
    <row r="271" s="14" customFormat="1">
      <c r="A271" s="14"/>
      <c r="B271" s="262"/>
      <c r="C271" s="263"/>
      <c r="D271" s="240" t="s">
        <v>218</v>
      </c>
      <c r="E271" s="264" t="s">
        <v>1</v>
      </c>
      <c r="F271" s="265" t="s">
        <v>220</v>
      </c>
      <c r="G271" s="263"/>
      <c r="H271" s="266">
        <v>198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218</v>
      </c>
      <c r="AU271" s="272" t="s">
        <v>92</v>
      </c>
      <c r="AV271" s="14" t="s">
        <v>138</v>
      </c>
      <c r="AW271" s="14" t="s">
        <v>39</v>
      </c>
      <c r="AX271" s="14" t="s">
        <v>21</v>
      </c>
      <c r="AY271" s="272" t="s">
        <v>139</v>
      </c>
    </row>
    <row r="272" s="2" customFormat="1" ht="21.75" customHeight="1">
      <c r="A272" s="39"/>
      <c r="B272" s="40"/>
      <c r="C272" s="227" t="s">
        <v>400</v>
      </c>
      <c r="D272" s="227" t="s">
        <v>142</v>
      </c>
      <c r="E272" s="228" t="s">
        <v>401</v>
      </c>
      <c r="F272" s="229" t="s">
        <v>402</v>
      </c>
      <c r="G272" s="230" t="s">
        <v>212</v>
      </c>
      <c r="H272" s="231">
        <v>1.4039999999999999</v>
      </c>
      <c r="I272" s="232"/>
      <c r="J272" s="233">
        <f>ROUND(I272*H272,2)</f>
        <v>0</v>
      </c>
      <c r="K272" s="229" t="s">
        <v>213</v>
      </c>
      <c r="L272" s="45"/>
      <c r="M272" s="234" t="s">
        <v>1</v>
      </c>
      <c r="N272" s="235" t="s">
        <v>49</v>
      </c>
      <c r="O272" s="92"/>
      <c r="P272" s="236">
        <f>O272*H272</f>
        <v>0</v>
      </c>
      <c r="Q272" s="236">
        <v>2.45329</v>
      </c>
      <c r="R272" s="236">
        <f>Q272*H272</f>
        <v>3.4444191599999998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138</v>
      </c>
      <c r="AT272" s="238" t="s">
        <v>142</v>
      </c>
      <c r="AU272" s="238" t="s">
        <v>92</v>
      </c>
      <c r="AY272" s="18" t="s">
        <v>139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21</v>
      </c>
      <c r="BK272" s="239">
        <f>ROUND(I272*H272,2)</f>
        <v>0</v>
      </c>
      <c r="BL272" s="18" t="s">
        <v>138</v>
      </c>
      <c r="BM272" s="238" t="s">
        <v>403</v>
      </c>
    </row>
    <row r="273" s="2" customFormat="1">
      <c r="A273" s="39"/>
      <c r="B273" s="40"/>
      <c r="C273" s="41"/>
      <c r="D273" s="240" t="s">
        <v>147</v>
      </c>
      <c r="E273" s="41"/>
      <c r="F273" s="241" t="s">
        <v>404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147</v>
      </c>
      <c r="AU273" s="18" t="s">
        <v>92</v>
      </c>
    </row>
    <row r="274" s="2" customFormat="1">
      <c r="A274" s="39"/>
      <c r="B274" s="40"/>
      <c r="C274" s="41"/>
      <c r="D274" s="249" t="s">
        <v>216</v>
      </c>
      <c r="E274" s="41"/>
      <c r="F274" s="250" t="s">
        <v>405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216</v>
      </c>
      <c r="AU274" s="18" t="s">
        <v>92</v>
      </c>
    </row>
    <row r="275" s="15" customFormat="1">
      <c r="A275" s="15"/>
      <c r="B275" s="273"/>
      <c r="C275" s="274"/>
      <c r="D275" s="240" t="s">
        <v>218</v>
      </c>
      <c r="E275" s="275" t="s">
        <v>1</v>
      </c>
      <c r="F275" s="276" t="s">
        <v>321</v>
      </c>
      <c r="G275" s="274"/>
      <c r="H275" s="275" t="s">
        <v>1</v>
      </c>
      <c r="I275" s="277"/>
      <c r="J275" s="274"/>
      <c r="K275" s="274"/>
      <c r="L275" s="278"/>
      <c r="M275" s="279"/>
      <c r="N275" s="280"/>
      <c r="O275" s="280"/>
      <c r="P275" s="280"/>
      <c r="Q275" s="280"/>
      <c r="R275" s="280"/>
      <c r="S275" s="280"/>
      <c r="T275" s="28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82" t="s">
        <v>218</v>
      </c>
      <c r="AU275" s="282" t="s">
        <v>92</v>
      </c>
      <c r="AV275" s="15" t="s">
        <v>21</v>
      </c>
      <c r="AW275" s="15" t="s">
        <v>39</v>
      </c>
      <c r="AX275" s="15" t="s">
        <v>84</v>
      </c>
      <c r="AY275" s="282" t="s">
        <v>139</v>
      </c>
    </row>
    <row r="276" s="15" customFormat="1">
      <c r="A276" s="15"/>
      <c r="B276" s="273"/>
      <c r="C276" s="274"/>
      <c r="D276" s="240" t="s">
        <v>218</v>
      </c>
      <c r="E276" s="275" t="s">
        <v>1</v>
      </c>
      <c r="F276" s="276" t="s">
        <v>406</v>
      </c>
      <c r="G276" s="274"/>
      <c r="H276" s="275" t="s">
        <v>1</v>
      </c>
      <c r="I276" s="277"/>
      <c r="J276" s="274"/>
      <c r="K276" s="274"/>
      <c r="L276" s="278"/>
      <c r="M276" s="279"/>
      <c r="N276" s="280"/>
      <c r="O276" s="280"/>
      <c r="P276" s="280"/>
      <c r="Q276" s="280"/>
      <c r="R276" s="280"/>
      <c r="S276" s="280"/>
      <c r="T276" s="28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2" t="s">
        <v>218</v>
      </c>
      <c r="AU276" s="282" t="s">
        <v>92</v>
      </c>
      <c r="AV276" s="15" t="s">
        <v>21</v>
      </c>
      <c r="AW276" s="15" t="s">
        <v>39</v>
      </c>
      <c r="AX276" s="15" t="s">
        <v>84</v>
      </c>
      <c r="AY276" s="282" t="s">
        <v>139</v>
      </c>
    </row>
    <row r="277" s="13" customFormat="1">
      <c r="A277" s="13"/>
      <c r="B277" s="251"/>
      <c r="C277" s="252"/>
      <c r="D277" s="240" t="s">
        <v>218</v>
      </c>
      <c r="E277" s="253" t="s">
        <v>1</v>
      </c>
      <c r="F277" s="254" t="s">
        <v>407</v>
      </c>
      <c r="G277" s="252"/>
      <c r="H277" s="255">
        <v>1.4039999999999999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218</v>
      </c>
      <c r="AU277" s="261" t="s">
        <v>92</v>
      </c>
      <c r="AV277" s="13" t="s">
        <v>92</v>
      </c>
      <c r="AW277" s="13" t="s">
        <v>39</v>
      </c>
      <c r="AX277" s="13" t="s">
        <v>84</v>
      </c>
      <c r="AY277" s="261" t="s">
        <v>139</v>
      </c>
    </row>
    <row r="278" s="14" customFormat="1">
      <c r="A278" s="14"/>
      <c r="B278" s="262"/>
      <c r="C278" s="263"/>
      <c r="D278" s="240" t="s">
        <v>218</v>
      </c>
      <c r="E278" s="264" t="s">
        <v>1</v>
      </c>
      <c r="F278" s="265" t="s">
        <v>220</v>
      </c>
      <c r="G278" s="263"/>
      <c r="H278" s="266">
        <v>1.4039999999999999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2" t="s">
        <v>218</v>
      </c>
      <c r="AU278" s="272" t="s">
        <v>92</v>
      </c>
      <c r="AV278" s="14" t="s">
        <v>138</v>
      </c>
      <c r="AW278" s="14" t="s">
        <v>39</v>
      </c>
      <c r="AX278" s="14" t="s">
        <v>21</v>
      </c>
      <c r="AY278" s="272" t="s">
        <v>139</v>
      </c>
    </row>
    <row r="279" s="2" customFormat="1" ht="16.5" customHeight="1">
      <c r="A279" s="39"/>
      <c r="B279" s="40"/>
      <c r="C279" s="227" t="s">
        <v>408</v>
      </c>
      <c r="D279" s="227" t="s">
        <v>142</v>
      </c>
      <c r="E279" s="228" t="s">
        <v>409</v>
      </c>
      <c r="F279" s="229" t="s">
        <v>410</v>
      </c>
      <c r="G279" s="230" t="s">
        <v>257</v>
      </c>
      <c r="H279" s="231">
        <v>1.6000000000000001</v>
      </c>
      <c r="I279" s="232"/>
      <c r="J279" s="233">
        <f>ROUND(I279*H279,2)</f>
        <v>0</v>
      </c>
      <c r="K279" s="229" t="s">
        <v>213</v>
      </c>
      <c r="L279" s="45"/>
      <c r="M279" s="234" t="s">
        <v>1</v>
      </c>
      <c r="N279" s="235" t="s">
        <v>49</v>
      </c>
      <c r="O279" s="92"/>
      <c r="P279" s="236">
        <f>O279*H279</f>
        <v>0</v>
      </c>
      <c r="Q279" s="236">
        <v>0.013524639999999999</v>
      </c>
      <c r="R279" s="236">
        <f>Q279*H279</f>
        <v>0.021639424000000001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138</v>
      </c>
      <c r="AT279" s="238" t="s">
        <v>142</v>
      </c>
      <c r="AU279" s="238" t="s">
        <v>92</v>
      </c>
      <c r="AY279" s="18" t="s">
        <v>139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21</v>
      </c>
      <c r="BK279" s="239">
        <f>ROUND(I279*H279,2)</f>
        <v>0</v>
      </c>
      <c r="BL279" s="18" t="s">
        <v>138</v>
      </c>
      <c r="BM279" s="238" t="s">
        <v>411</v>
      </c>
    </row>
    <row r="280" s="2" customFormat="1">
      <c r="A280" s="39"/>
      <c r="B280" s="40"/>
      <c r="C280" s="41"/>
      <c r="D280" s="240" t="s">
        <v>147</v>
      </c>
      <c r="E280" s="41"/>
      <c r="F280" s="241" t="s">
        <v>412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147</v>
      </c>
      <c r="AU280" s="18" t="s">
        <v>92</v>
      </c>
    </row>
    <row r="281" s="2" customFormat="1">
      <c r="A281" s="39"/>
      <c r="B281" s="40"/>
      <c r="C281" s="41"/>
      <c r="D281" s="249" t="s">
        <v>216</v>
      </c>
      <c r="E281" s="41"/>
      <c r="F281" s="250" t="s">
        <v>413</v>
      </c>
      <c r="G281" s="41"/>
      <c r="H281" s="41"/>
      <c r="I281" s="242"/>
      <c r="J281" s="41"/>
      <c r="K281" s="41"/>
      <c r="L281" s="45"/>
      <c r="M281" s="243"/>
      <c r="N281" s="24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216</v>
      </c>
      <c r="AU281" s="18" t="s">
        <v>92</v>
      </c>
    </row>
    <row r="282" s="15" customFormat="1">
      <c r="A282" s="15"/>
      <c r="B282" s="273"/>
      <c r="C282" s="274"/>
      <c r="D282" s="240" t="s">
        <v>218</v>
      </c>
      <c r="E282" s="275" t="s">
        <v>1</v>
      </c>
      <c r="F282" s="276" t="s">
        <v>414</v>
      </c>
      <c r="G282" s="274"/>
      <c r="H282" s="275" t="s">
        <v>1</v>
      </c>
      <c r="I282" s="277"/>
      <c r="J282" s="274"/>
      <c r="K282" s="274"/>
      <c r="L282" s="278"/>
      <c r="M282" s="279"/>
      <c r="N282" s="280"/>
      <c r="O282" s="280"/>
      <c r="P282" s="280"/>
      <c r="Q282" s="280"/>
      <c r="R282" s="280"/>
      <c r="S282" s="280"/>
      <c r="T282" s="28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2" t="s">
        <v>218</v>
      </c>
      <c r="AU282" s="282" t="s">
        <v>92</v>
      </c>
      <c r="AV282" s="15" t="s">
        <v>21</v>
      </c>
      <c r="AW282" s="15" t="s">
        <v>39</v>
      </c>
      <c r="AX282" s="15" t="s">
        <v>84</v>
      </c>
      <c r="AY282" s="282" t="s">
        <v>139</v>
      </c>
    </row>
    <row r="283" s="13" customFormat="1">
      <c r="A283" s="13"/>
      <c r="B283" s="251"/>
      <c r="C283" s="252"/>
      <c r="D283" s="240" t="s">
        <v>218</v>
      </c>
      <c r="E283" s="253" t="s">
        <v>1</v>
      </c>
      <c r="F283" s="254" t="s">
        <v>415</v>
      </c>
      <c r="G283" s="252"/>
      <c r="H283" s="255">
        <v>1.6000000000000001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218</v>
      </c>
      <c r="AU283" s="261" t="s">
        <v>92</v>
      </c>
      <c r="AV283" s="13" t="s">
        <v>92</v>
      </c>
      <c r="AW283" s="13" t="s">
        <v>39</v>
      </c>
      <c r="AX283" s="13" t="s">
        <v>84</v>
      </c>
      <c r="AY283" s="261" t="s">
        <v>139</v>
      </c>
    </row>
    <row r="284" s="14" customFormat="1">
      <c r="A284" s="14"/>
      <c r="B284" s="262"/>
      <c r="C284" s="263"/>
      <c r="D284" s="240" t="s">
        <v>218</v>
      </c>
      <c r="E284" s="264" t="s">
        <v>1</v>
      </c>
      <c r="F284" s="265" t="s">
        <v>220</v>
      </c>
      <c r="G284" s="263"/>
      <c r="H284" s="266">
        <v>1.6000000000000001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2" t="s">
        <v>218</v>
      </c>
      <c r="AU284" s="272" t="s">
        <v>92</v>
      </c>
      <c r="AV284" s="14" t="s">
        <v>138</v>
      </c>
      <c r="AW284" s="14" t="s">
        <v>39</v>
      </c>
      <c r="AX284" s="14" t="s">
        <v>21</v>
      </c>
      <c r="AY284" s="272" t="s">
        <v>139</v>
      </c>
    </row>
    <row r="285" s="2" customFormat="1" ht="16.5" customHeight="1">
      <c r="A285" s="39"/>
      <c r="B285" s="40"/>
      <c r="C285" s="227" t="s">
        <v>416</v>
      </c>
      <c r="D285" s="227" t="s">
        <v>142</v>
      </c>
      <c r="E285" s="228" t="s">
        <v>417</v>
      </c>
      <c r="F285" s="229" t="s">
        <v>418</v>
      </c>
      <c r="G285" s="230" t="s">
        <v>257</v>
      </c>
      <c r="H285" s="231">
        <v>1.6000000000000001</v>
      </c>
      <c r="I285" s="232"/>
      <c r="J285" s="233">
        <f>ROUND(I285*H285,2)</f>
        <v>0</v>
      </c>
      <c r="K285" s="229" t="s">
        <v>213</v>
      </c>
      <c r="L285" s="45"/>
      <c r="M285" s="234" t="s">
        <v>1</v>
      </c>
      <c r="N285" s="235" t="s">
        <v>49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138</v>
      </c>
      <c r="AT285" s="238" t="s">
        <v>142</v>
      </c>
      <c r="AU285" s="238" t="s">
        <v>92</v>
      </c>
      <c r="AY285" s="18" t="s">
        <v>139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21</v>
      </c>
      <c r="BK285" s="239">
        <f>ROUND(I285*H285,2)</f>
        <v>0</v>
      </c>
      <c r="BL285" s="18" t="s">
        <v>138</v>
      </c>
      <c r="BM285" s="238" t="s">
        <v>419</v>
      </c>
    </row>
    <row r="286" s="2" customFormat="1">
      <c r="A286" s="39"/>
      <c r="B286" s="40"/>
      <c r="C286" s="41"/>
      <c r="D286" s="240" t="s">
        <v>147</v>
      </c>
      <c r="E286" s="41"/>
      <c r="F286" s="241" t="s">
        <v>420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147</v>
      </c>
      <c r="AU286" s="18" t="s">
        <v>92</v>
      </c>
    </row>
    <row r="287" s="2" customFormat="1">
      <c r="A287" s="39"/>
      <c r="B287" s="40"/>
      <c r="C287" s="41"/>
      <c r="D287" s="249" t="s">
        <v>216</v>
      </c>
      <c r="E287" s="41"/>
      <c r="F287" s="250" t="s">
        <v>421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216</v>
      </c>
      <c r="AU287" s="18" t="s">
        <v>92</v>
      </c>
    </row>
    <row r="288" s="2" customFormat="1" ht="24.15" customHeight="1">
      <c r="A288" s="39"/>
      <c r="B288" s="40"/>
      <c r="C288" s="227" t="s">
        <v>422</v>
      </c>
      <c r="D288" s="227" t="s">
        <v>142</v>
      </c>
      <c r="E288" s="228" t="s">
        <v>423</v>
      </c>
      <c r="F288" s="229" t="s">
        <v>424</v>
      </c>
      <c r="G288" s="230" t="s">
        <v>257</v>
      </c>
      <c r="H288" s="231">
        <v>3</v>
      </c>
      <c r="I288" s="232"/>
      <c r="J288" s="233">
        <f>ROUND(I288*H288,2)</f>
        <v>0</v>
      </c>
      <c r="K288" s="229" t="s">
        <v>213</v>
      </c>
      <c r="L288" s="45"/>
      <c r="M288" s="234" t="s">
        <v>1</v>
      </c>
      <c r="N288" s="235" t="s">
        <v>49</v>
      </c>
      <c r="O288" s="92"/>
      <c r="P288" s="236">
        <f>O288*H288</f>
        <v>0</v>
      </c>
      <c r="Q288" s="236">
        <v>0.105</v>
      </c>
      <c r="R288" s="236">
        <f>Q288*H288</f>
        <v>0.315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138</v>
      </c>
      <c r="AT288" s="238" t="s">
        <v>142</v>
      </c>
      <c r="AU288" s="238" t="s">
        <v>92</v>
      </c>
      <c r="AY288" s="18" t="s">
        <v>139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21</v>
      </c>
      <c r="BK288" s="239">
        <f>ROUND(I288*H288,2)</f>
        <v>0</v>
      </c>
      <c r="BL288" s="18" t="s">
        <v>138</v>
      </c>
      <c r="BM288" s="238" t="s">
        <v>425</v>
      </c>
    </row>
    <row r="289" s="2" customFormat="1">
      <c r="A289" s="39"/>
      <c r="B289" s="40"/>
      <c r="C289" s="41"/>
      <c r="D289" s="240" t="s">
        <v>147</v>
      </c>
      <c r="E289" s="41"/>
      <c r="F289" s="241" t="s">
        <v>426</v>
      </c>
      <c r="G289" s="41"/>
      <c r="H289" s="41"/>
      <c r="I289" s="242"/>
      <c r="J289" s="41"/>
      <c r="K289" s="41"/>
      <c r="L289" s="45"/>
      <c r="M289" s="243"/>
      <c r="N289" s="24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147</v>
      </c>
      <c r="AU289" s="18" t="s">
        <v>92</v>
      </c>
    </row>
    <row r="290" s="2" customFormat="1">
      <c r="A290" s="39"/>
      <c r="B290" s="40"/>
      <c r="C290" s="41"/>
      <c r="D290" s="249" t="s">
        <v>216</v>
      </c>
      <c r="E290" s="41"/>
      <c r="F290" s="250" t="s">
        <v>427</v>
      </c>
      <c r="G290" s="41"/>
      <c r="H290" s="41"/>
      <c r="I290" s="242"/>
      <c r="J290" s="41"/>
      <c r="K290" s="41"/>
      <c r="L290" s="45"/>
      <c r="M290" s="243"/>
      <c r="N290" s="244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216</v>
      </c>
      <c r="AU290" s="18" t="s">
        <v>92</v>
      </c>
    </row>
    <row r="291" s="15" customFormat="1">
      <c r="A291" s="15"/>
      <c r="B291" s="273"/>
      <c r="C291" s="274"/>
      <c r="D291" s="240" t="s">
        <v>218</v>
      </c>
      <c r="E291" s="275" t="s">
        <v>1</v>
      </c>
      <c r="F291" s="276" t="s">
        <v>414</v>
      </c>
      <c r="G291" s="274"/>
      <c r="H291" s="275" t="s">
        <v>1</v>
      </c>
      <c r="I291" s="277"/>
      <c r="J291" s="274"/>
      <c r="K291" s="274"/>
      <c r="L291" s="278"/>
      <c r="M291" s="279"/>
      <c r="N291" s="280"/>
      <c r="O291" s="280"/>
      <c r="P291" s="280"/>
      <c r="Q291" s="280"/>
      <c r="R291" s="280"/>
      <c r="S291" s="280"/>
      <c r="T291" s="281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2" t="s">
        <v>218</v>
      </c>
      <c r="AU291" s="282" t="s">
        <v>92</v>
      </c>
      <c r="AV291" s="15" t="s">
        <v>21</v>
      </c>
      <c r="AW291" s="15" t="s">
        <v>39</v>
      </c>
      <c r="AX291" s="15" t="s">
        <v>84</v>
      </c>
      <c r="AY291" s="282" t="s">
        <v>139</v>
      </c>
    </row>
    <row r="292" s="13" customFormat="1">
      <c r="A292" s="13"/>
      <c r="B292" s="251"/>
      <c r="C292" s="252"/>
      <c r="D292" s="240" t="s">
        <v>218</v>
      </c>
      <c r="E292" s="253" t="s">
        <v>1</v>
      </c>
      <c r="F292" s="254" t="s">
        <v>428</v>
      </c>
      <c r="G292" s="252"/>
      <c r="H292" s="255">
        <v>3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218</v>
      </c>
      <c r="AU292" s="261" t="s">
        <v>92</v>
      </c>
      <c r="AV292" s="13" t="s">
        <v>92</v>
      </c>
      <c r="AW292" s="13" t="s">
        <v>39</v>
      </c>
      <c r="AX292" s="13" t="s">
        <v>84</v>
      </c>
      <c r="AY292" s="261" t="s">
        <v>139</v>
      </c>
    </row>
    <row r="293" s="14" customFormat="1">
      <c r="A293" s="14"/>
      <c r="B293" s="262"/>
      <c r="C293" s="263"/>
      <c r="D293" s="240" t="s">
        <v>218</v>
      </c>
      <c r="E293" s="264" t="s">
        <v>1</v>
      </c>
      <c r="F293" s="265" t="s">
        <v>220</v>
      </c>
      <c r="G293" s="263"/>
      <c r="H293" s="266">
        <v>3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2" t="s">
        <v>218</v>
      </c>
      <c r="AU293" s="272" t="s">
        <v>92</v>
      </c>
      <c r="AV293" s="14" t="s">
        <v>138</v>
      </c>
      <c r="AW293" s="14" t="s">
        <v>39</v>
      </c>
      <c r="AX293" s="14" t="s">
        <v>21</v>
      </c>
      <c r="AY293" s="272" t="s">
        <v>139</v>
      </c>
    </row>
    <row r="294" s="12" customFormat="1" ht="22.8" customHeight="1">
      <c r="A294" s="12"/>
      <c r="B294" s="211"/>
      <c r="C294" s="212"/>
      <c r="D294" s="213" t="s">
        <v>83</v>
      </c>
      <c r="E294" s="225" t="s">
        <v>182</v>
      </c>
      <c r="F294" s="225" t="s">
        <v>429</v>
      </c>
      <c r="G294" s="212"/>
      <c r="H294" s="212"/>
      <c r="I294" s="215"/>
      <c r="J294" s="226">
        <f>BK294</f>
        <v>0</v>
      </c>
      <c r="K294" s="212"/>
      <c r="L294" s="217"/>
      <c r="M294" s="218"/>
      <c r="N294" s="219"/>
      <c r="O294" s="219"/>
      <c r="P294" s="220">
        <f>SUM(P295:P344)</f>
        <v>0</v>
      </c>
      <c r="Q294" s="219"/>
      <c r="R294" s="220">
        <f>SUM(R295:R344)</f>
        <v>57.903635999999992</v>
      </c>
      <c r="S294" s="219"/>
      <c r="T294" s="221">
        <f>SUM(T295:T344)</f>
        <v>96.432000000000002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2" t="s">
        <v>21</v>
      </c>
      <c r="AT294" s="223" t="s">
        <v>83</v>
      </c>
      <c r="AU294" s="223" t="s">
        <v>21</v>
      </c>
      <c r="AY294" s="222" t="s">
        <v>139</v>
      </c>
      <c r="BK294" s="224">
        <f>SUM(BK295:BK344)</f>
        <v>0</v>
      </c>
    </row>
    <row r="295" s="2" customFormat="1" ht="24.15" customHeight="1">
      <c r="A295" s="39"/>
      <c r="B295" s="40"/>
      <c r="C295" s="227" t="s">
        <v>430</v>
      </c>
      <c r="D295" s="227" t="s">
        <v>142</v>
      </c>
      <c r="E295" s="228" t="s">
        <v>431</v>
      </c>
      <c r="F295" s="229" t="s">
        <v>432</v>
      </c>
      <c r="G295" s="230" t="s">
        <v>212</v>
      </c>
      <c r="H295" s="231">
        <v>12.6</v>
      </c>
      <c r="I295" s="232"/>
      <c r="J295" s="233">
        <f>ROUND(I295*H295,2)</f>
        <v>0</v>
      </c>
      <c r="K295" s="229" t="s">
        <v>213</v>
      </c>
      <c r="L295" s="45"/>
      <c r="M295" s="234" t="s">
        <v>1</v>
      </c>
      <c r="N295" s="235" t="s">
        <v>49</v>
      </c>
      <c r="O295" s="92"/>
      <c r="P295" s="236">
        <f>O295*H295</f>
        <v>0</v>
      </c>
      <c r="Q295" s="236">
        <v>2.2563399999999998</v>
      </c>
      <c r="R295" s="236">
        <f>Q295*H295</f>
        <v>28.429883999999998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138</v>
      </c>
      <c r="AT295" s="238" t="s">
        <v>142</v>
      </c>
      <c r="AU295" s="238" t="s">
        <v>92</v>
      </c>
      <c r="AY295" s="18" t="s">
        <v>139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21</v>
      </c>
      <c r="BK295" s="239">
        <f>ROUND(I295*H295,2)</f>
        <v>0</v>
      </c>
      <c r="BL295" s="18" t="s">
        <v>138</v>
      </c>
      <c r="BM295" s="238" t="s">
        <v>433</v>
      </c>
    </row>
    <row r="296" s="2" customFormat="1">
      <c r="A296" s="39"/>
      <c r="B296" s="40"/>
      <c r="C296" s="41"/>
      <c r="D296" s="240" t="s">
        <v>147</v>
      </c>
      <c r="E296" s="41"/>
      <c r="F296" s="241" t="s">
        <v>434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147</v>
      </c>
      <c r="AU296" s="18" t="s">
        <v>92</v>
      </c>
    </row>
    <row r="297" s="2" customFormat="1">
      <c r="A297" s="39"/>
      <c r="B297" s="40"/>
      <c r="C297" s="41"/>
      <c r="D297" s="249" t="s">
        <v>216</v>
      </c>
      <c r="E297" s="41"/>
      <c r="F297" s="250" t="s">
        <v>435</v>
      </c>
      <c r="G297" s="41"/>
      <c r="H297" s="41"/>
      <c r="I297" s="242"/>
      <c r="J297" s="41"/>
      <c r="K297" s="41"/>
      <c r="L297" s="45"/>
      <c r="M297" s="243"/>
      <c r="N297" s="244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216</v>
      </c>
      <c r="AU297" s="18" t="s">
        <v>92</v>
      </c>
    </row>
    <row r="298" s="13" customFormat="1">
      <c r="A298" s="13"/>
      <c r="B298" s="251"/>
      <c r="C298" s="252"/>
      <c r="D298" s="240" t="s">
        <v>218</v>
      </c>
      <c r="E298" s="253" t="s">
        <v>1</v>
      </c>
      <c r="F298" s="254" t="s">
        <v>436</v>
      </c>
      <c r="G298" s="252"/>
      <c r="H298" s="255">
        <v>12.6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218</v>
      </c>
      <c r="AU298" s="261" t="s">
        <v>92</v>
      </c>
      <c r="AV298" s="13" t="s">
        <v>92</v>
      </c>
      <c r="AW298" s="13" t="s">
        <v>39</v>
      </c>
      <c r="AX298" s="13" t="s">
        <v>84</v>
      </c>
      <c r="AY298" s="261" t="s">
        <v>139</v>
      </c>
    </row>
    <row r="299" s="14" customFormat="1">
      <c r="A299" s="14"/>
      <c r="B299" s="262"/>
      <c r="C299" s="263"/>
      <c r="D299" s="240" t="s">
        <v>218</v>
      </c>
      <c r="E299" s="264" t="s">
        <v>1</v>
      </c>
      <c r="F299" s="265" t="s">
        <v>220</v>
      </c>
      <c r="G299" s="263"/>
      <c r="H299" s="266">
        <v>12.6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2" t="s">
        <v>218</v>
      </c>
      <c r="AU299" s="272" t="s">
        <v>92</v>
      </c>
      <c r="AV299" s="14" t="s">
        <v>138</v>
      </c>
      <c r="AW299" s="14" t="s">
        <v>39</v>
      </c>
      <c r="AX299" s="14" t="s">
        <v>21</v>
      </c>
      <c r="AY299" s="272" t="s">
        <v>139</v>
      </c>
    </row>
    <row r="300" s="2" customFormat="1" ht="24.15" customHeight="1">
      <c r="A300" s="39"/>
      <c r="B300" s="40"/>
      <c r="C300" s="227" t="s">
        <v>437</v>
      </c>
      <c r="D300" s="227" t="s">
        <v>142</v>
      </c>
      <c r="E300" s="228" t="s">
        <v>438</v>
      </c>
      <c r="F300" s="229" t="s">
        <v>439</v>
      </c>
      <c r="G300" s="230" t="s">
        <v>362</v>
      </c>
      <c r="H300" s="231">
        <v>105</v>
      </c>
      <c r="I300" s="232"/>
      <c r="J300" s="233">
        <f>ROUND(I300*H300,2)</f>
        <v>0</v>
      </c>
      <c r="K300" s="229" t="s">
        <v>213</v>
      </c>
      <c r="L300" s="45"/>
      <c r="M300" s="234" t="s">
        <v>1</v>
      </c>
      <c r="N300" s="235" t="s">
        <v>49</v>
      </c>
      <c r="O300" s="92"/>
      <c r="P300" s="236">
        <f>O300*H300</f>
        <v>0</v>
      </c>
      <c r="Q300" s="236">
        <v>0.16370599999999999</v>
      </c>
      <c r="R300" s="236">
        <f>Q300*H300</f>
        <v>17.189129999999999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138</v>
      </c>
      <c r="AT300" s="238" t="s">
        <v>142</v>
      </c>
      <c r="AU300" s="238" t="s">
        <v>92</v>
      </c>
      <c r="AY300" s="18" t="s">
        <v>139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21</v>
      </c>
      <c r="BK300" s="239">
        <f>ROUND(I300*H300,2)</f>
        <v>0</v>
      </c>
      <c r="BL300" s="18" t="s">
        <v>138</v>
      </c>
      <c r="BM300" s="238" t="s">
        <v>440</v>
      </c>
    </row>
    <row r="301" s="2" customFormat="1">
      <c r="A301" s="39"/>
      <c r="B301" s="40"/>
      <c r="C301" s="41"/>
      <c r="D301" s="240" t="s">
        <v>147</v>
      </c>
      <c r="E301" s="41"/>
      <c r="F301" s="241" t="s">
        <v>441</v>
      </c>
      <c r="G301" s="41"/>
      <c r="H301" s="41"/>
      <c r="I301" s="242"/>
      <c r="J301" s="41"/>
      <c r="K301" s="41"/>
      <c r="L301" s="45"/>
      <c r="M301" s="243"/>
      <c r="N301" s="244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147</v>
      </c>
      <c r="AU301" s="18" t="s">
        <v>92</v>
      </c>
    </row>
    <row r="302" s="2" customFormat="1">
      <c r="A302" s="39"/>
      <c r="B302" s="40"/>
      <c r="C302" s="41"/>
      <c r="D302" s="249" t="s">
        <v>216</v>
      </c>
      <c r="E302" s="41"/>
      <c r="F302" s="250" t="s">
        <v>442</v>
      </c>
      <c r="G302" s="41"/>
      <c r="H302" s="41"/>
      <c r="I302" s="242"/>
      <c r="J302" s="41"/>
      <c r="K302" s="41"/>
      <c r="L302" s="45"/>
      <c r="M302" s="243"/>
      <c r="N302" s="24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216</v>
      </c>
      <c r="AU302" s="18" t="s">
        <v>92</v>
      </c>
    </row>
    <row r="303" s="2" customFormat="1" ht="24.15" customHeight="1">
      <c r="A303" s="39"/>
      <c r="B303" s="40"/>
      <c r="C303" s="283" t="s">
        <v>443</v>
      </c>
      <c r="D303" s="283" t="s">
        <v>278</v>
      </c>
      <c r="E303" s="284" t="s">
        <v>444</v>
      </c>
      <c r="F303" s="285" t="s">
        <v>445</v>
      </c>
      <c r="G303" s="286" t="s">
        <v>362</v>
      </c>
      <c r="H303" s="287">
        <v>107.09999999999999</v>
      </c>
      <c r="I303" s="288"/>
      <c r="J303" s="289">
        <f>ROUND(I303*H303,2)</f>
        <v>0</v>
      </c>
      <c r="K303" s="285" t="s">
        <v>213</v>
      </c>
      <c r="L303" s="290"/>
      <c r="M303" s="291" t="s">
        <v>1</v>
      </c>
      <c r="N303" s="292" t="s">
        <v>49</v>
      </c>
      <c r="O303" s="92"/>
      <c r="P303" s="236">
        <f>O303*H303</f>
        <v>0</v>
      </c>
      <c r="Q303" s="236">
        <v>0.11394</v>
      </c>
      <c r="R303" s="236">
        <f>Q303*H303</f>
        <v>12.202973999999999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177</v>
      </c>
      <c r="AT303" s="238" t="s">
        <v>278</v>
      </c>
      <c r="AU303" s="238" t="s">
        <v>92</v>
      </c>
      <c r="AY303" s="18" t="s">
        <v>139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21</v>
      </c>
      <c r="BK303" s="239">
        <f>ROUND(I303*H303,2)</f>
        <v>0</v>
      </c>
      <c r="BL303" s="18" t="s">
        <v>138</v>
      </c>
      <c r="BM303" s="238" t="s">
        <v>446</v>
      </c>
    </row>
    <row r="304" s="2" customFormat="1">
      <c r="A304" s="39"/>
      <c r="B304" s="40"/>
      <c r="C304" s="41"/>
      <c r="D304" s="240" t="s">
        <v>147</v>
      </c>
      <c r="E304" s="41"/>
      <c r="F304" s="241" t="s">
        <v>445</v>
      </c>
      <c r="G304" s="41"/>
      <c r="H304" s="41"/>
      <c r="I304" s="242"/>
      <c r="J304" s="41"/>
      <c r="K304" s="41"/>
      <c r="L304" s="45"/>
      <c r="M304" s="243"/>
      <c r="N304" s="244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147</v>
      </c>
      <c r="AU304" s="18" t="s">
        <v>92</v>
      </c>
    </row>
    <row r="305" s="13" customFormat="1">
      <c r="A305" s="13"/>
      <c r="B305" s="251"/>
      <c r="C305" s="252"/>
      <c r="D305" s="240" t="s">
        <v>218</v>
      </c>
      <c r="E305" s="253" t="s">
        <v>1</v>
      </c>
      <c r="F305" s="254" t="s">
        <v>447</v>
      </c>
      <c r="G305" s="252"/>
      <c r="H305" s="255">
        <v>107.09999999999999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1" t="s">
        <v>218</v>
      </c>
      <c r="AU305" s="261" t="s">
        <v>92</v>
      </c>
      <c r="AV305" s="13" t="s">
        <v>92</v>
      </c>
      <c r="AW305" s="13" t="s">
        <v>39</v>
      </c>
      <c r="AX305" s="13" t="s">
        <v>84</v>
      </c>
      <c r="AY305" s="261" t="s">
        <v>139</v>
      </c>
    </row>
    <row r="306" s="14" customFormat="1">
      <c r="A306" s="14"/>
      <c r="B306" s="262"/>
      <c r="C306" s="263"/>
      <c r="D306" s="240" t="s">
        <v>218</v>
      </c>
      <c r="E306" s="264" t="s">
        <v>1</v>
      </c>
      <c r="F306" s="265" t="s">
        <v>220</v>
      </c>
      <c r="G306" s="263"/>
      <c r="H306" s="266">
        <v>107.09999999999999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2" t="s">
        <v>218</v>
      </c>
      <c r="AU306" s="272" t="s">
        <v>92</v>
      </c>
      <c r="AV306" s="14" t="s">
        <v>138</v>
      </c>
      <c r="AW306" s="14" t="s">
        <v>39</v>
      </c>
      <c r="AX306" s="14" t="s">
        <v>21</v>
      </c>
      <c r="AY306" s="272" t="s">
        <v>139</v>
      </c>
    </row>
    <row r="307" s="2" customFormat="1" ht="33" customHeight="1">
      <c r="A307" s="39"/>
      <c r="B307" s="40"/>
      <c r="C307" s="227" t="s">
        <v>448</v>
      </c>
      <c r="D307" s="227" t="s">
        <v>142</v>
      </c>
      <c r="E307" s="228" t="s">
        <v>449</v>
      </c>
      <c r="F307" s="229" t="s">
        <v>450</v>
      </c>
      <c r="G307" s="230" t="s">
        <v>257</v>
      </c>
      <c r="H307" s="231">
        <v>878.72000000000003</v>
      </c>
      <c r="I307" s="232"/>
      <c r="J307" s="233">
        <f>ROUND(I307*H307,2)</f>
        <v>0</v>
      </c>
      <c r="K307" s="229" t="s">
        <v>213</v>
      </c>
      <c r="L307" s="45"/>
      <c r="M307" s="234" t="s">
        <v>1</v>
      </c>
      <c r="N307" s="235" t="s">
        <v>49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138</v>
      </c>
      <c r="AT307" s="238" t="s">
        <v>142</v>
      </c>
      <c r="AU307" s="238" t="s">
        <v>92</v>
      </c>
      <c r="AY307" s="18" t="s">
        <v>139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21</v>
      </c>
      <c r="BK307" s="239">
        <f>ROUND(I307*H307,2)</f>
        <v>0</v>
      </c>
      <c r="BL307" s="18" t="s">
        <v>138</v>
      </c>
      <c r="BM307" s="238" t="s">
        <v>451</v>
      </c>
    </row>
    <row r="308" s="2" customFormat="1">
      <c r="A308" s="39"/>
      <c r="B308" s="40"/>
      <c r="C308" s="41"/>
      <c r="D308" s="240" t="s">
        <v>147</v>
      </c>
      <c r="E308" s="41"/>
      <c r="F308" s="241" t="s">
        <v>452</v>
      </c>
      <c r="G308" s="41"/>
      <c r="H308" s="41"/>
      <c r="I308" s="242"/>
      <c r="J308" s="41"/>
      <c r="K308" s="41"/>
      <c r="L308" s="45"/>
      <c r="M308" s="243"/>
      <c r="N308" s="24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147</v>
      </c>
      <c r="AU308" s="18" t="s">
        <v>92</v>
      </c>
    </row>
    <row r="309" s="2" customFormat="1">
      <c r="A309" s="39"/>
      <c r="B309" s="40"/>
      <c r="C309" s="41"/>
      <c r="D309" s="249" t="s">
        <v>216</v>
      </c>
      <c r="E309" s="41"/>
      <c r="F309" s="250" t="s">
        <v>453</v>
      </c>
      <c r="G309" s="41"/>
      <c r="H309" s="41"/>
      <c r="I309" s="242"/>
      <c r="J309" s="41"/>
      <c r="K309" s="41"/>
      <c r="L309" s="45"/>
      <c r="M309" s="243"/>
      <c r="N309" s="24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216</v>
      </c>
      <c r="AU309" s="18" t="s">
        <v>92</v>
      </c>
    </row>
    <row r="310" s="15" customFormat="1">
      <c r="A310" s="15"/>
      <c r="B310" s="273"/>
      <c r="C310" s="274"/>
      <c r="D310" s="240" t="s">
        <v>218</v>
      </c>
      <c r="E310" s="275" t="s">
        <v>1</v>
      </c>
      <c r="F310" s="276" t="s">
        <v>454</v>
      </c>
      <c r="G310" s="274"/>
      <c r="H310" s="275" t="s">
        <v>1</v>
      </c>
      <c r="I310" s="277"/>
      <c r="J310" s="274"/>
      <c r="K310" s="274"/>
      <c r="L310" s="278"/>
      <c r="M310" s="279"/>
      <c r="N310" s="280"/>
      <c r="O310" s="280"/>
      <c r="P310" s="280"/>
      <c r="Q310" s="280"/>
      <c r="R310" s="280"/>
      <c r="S310" s="280"/>
      <c r="T310" s="28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2" t="s">
        <v>218</v>
      </c>
      <c r="AU310" s="282" t="s">
        <v>92</v>
      </c>
      <c r="AV310" s="15" t="s">
        <v>21</v>
      </c>
      <c r="AW310" s="15" t="s">
        <v>39</v>
      </c>
      <c r="AX310" s="15" t="s">
        <v>84</v>
      </c>
      <c r="AY310" s="282" t="s">
        <v>139</v>
      </c>
    </row>
    <row r="311" s="13" customFormat="1">
      <c r="A311" s="13"/>
      <c r="B311" s="251"/>
      <c r="C311" s="252"/>
      <c r="D311" s="240" t="s">
        <v>218</v>
      </c>
      <c r="E311" s="253" t="s">
        <v>1</v>
      </c>
      <c r="F311" s="254" t="s">
        <v>455</v>
      </c>
      <c r="G311" s="252"/>
      <c r="H311" s="255">
        <v>535.94000000000005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1" t="s">
        <v>218</v>
      </c>
      <c r="AU311" s="261" t="s">
        <v>92</v>
      </c>
      <c r="AV311" s="13" t="s">
        <v>92</v>
      </c>
      <c r="AW311" s="13" t="s">
        <v>39</v>
      </c>
      <c r="AX311" s="13" t="s">
        <v>84</v>
      </c>
      <c r="AY311" s="261" t="s">
        <v>139</v>
      </c>
    </row>
    <row r="312" s="13" customFormat="1">
      <c r="A312" s="13"/>
      <c r="B312" s="251"/>
      <c r="C312" s="252"/>
      <c r="D312" s="240" t="s">
        <v>218</v>
      </c>
      <c r="E312" s="253" t="s">
        <v>1</v>
      </c>
      <c r="F312" s="254" t="s">
        <v>456</v>
      </c>
      <c r="G312" s="252"/>
      <c r="H312" s="255">
        <v>144.78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218</v>
      </c>
      <c r="AU312" s="261" t="s">
        <v>92</v>
      </c>
      <c r="AV312" s="13" t="s">
        <v>92</v>
      </c>
      <c r="AW312" s="13" t="s">
        <v>39</v>
      </c>
      <c r="AX312" s="13" t="s">
        <v>84</v>
      </c>
      <c r="AY312" s="261" t="s">
        <v>139</v>
      </c>
    </row>
    <row r="313" s="15" customFormat="1">
      <c r="A313" s="15"/>
      <c r="B313" s="273"/>
      <c r="C313" s="274"/>
      <c r="D313" s="240" t="s">
        <v>218</v>
      </c>
      <c r="E313" s="275" t="s">
        <v>1</v>
      </c>
      <c r="F313" s="276" t="s">
        <v>321</v>
      </c>
      <c r="G313" s="274"/>
      <c r="H313" s="275" t="s">
        <v>1</v>
      </c>
      <c r="I313" s="277"/>
      <c r="J313" s="274"/>
      <c r="K313" s="274"/>
      <c r="L313" s="278"/>
      <c r="M313" s="279"/>
      <c r="N313" s="280"/>
      <c r="O313" s="280"/>
      <c r="P313" s="280"/>
      <c r="Q313" s="280"/>
      <c r="R313" s="280"/>
      <c r="S313" s="280"/>
      <c r="T313" s="28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2" t="s">
        <v>218</v>
      </c>
      <c r="AU313" s="282" t="s">
        <v>92</v>
      </c>
      <c r="AV313" s="15" t="s">
        <v>21</v>
      </c>
      <c r="AW313" s="15" t="s">
        <v>39</v>
      </c>
      <c r="AX313" s="15" t="s">
        <v>84</v>
      </c>
      <c r="AY313" s="282" t="s">
        <v>139</v>
      </c>
    </row>
    <row r="314" s="15" customFormat="1">
      <c r="A314" s="15"/>
      <c r="B314" s="273"/>
      <c r="C314" s="274"/>
      <c r="D314" s="240" t="s">
        <v>218</v>
      </c>
      <c r="E314" s="275" t="s">
        <v>1</v>
      </c>
      <c r="F314" s="276" t="s">
        <v>322</v>
      </c>
      <c r="G314" s="274"/>
      <c r="H314" s="275" t="s">
        <v>1</v>
      </c>
      <c r="I314" s="277"/>
      <c r="J314" s="274"/>
      <c r="K314" s="274"/>
      <c r="L314" s="278"/>
      <c r="M314" s="279"/>
      <c r="N314" s="280"/>
      <c r="O314" s="280"/>
      <c r="P314" s="280"/>
      <c r="Q314" s="280"/>
      <c r="R314" s="280"/>
      <c r="S314" s="280"/>
      <c r="T314" s="28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2" t="s">
        <v>218</v>
      </c>
      <c r="AU314" s="282" t="s">
        <v>92</v>
      </c>
      <c r="AV314" s="15" t="s">
        <v>21</v>
      </c>
      <c r="AW314" s="15" t="s">
        <v>39</v>
      </c>
      <c r="AX314" s="15" t="s">
        <v>84</v>
      </c>
      <c r="AY314" s="282" t="s">
        <v>139</v>
      </c>
    </row>
    <row r="315" s="13" customFormat="1">
      <c r="A315" s="13"/>
      <c r="B315" s="251"/>
      <c r="C315" s="252"/>
      <c r="D315" s="240" t="s">
        <v>218</v>
      </c>
      <c r="E315" s="253" t="s">
        <v>1</v>
      </c>
      <c r="F315" s="254" t="s">
        <v>399</v>
      </c>
      <c r="G315" s="252"/>
      <c r="H315" s="255">
        <v>198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1" t="s">
        <v>218</v>
      </c>
      <c r="AU315" s="261" t="s">
        <v>92</v>
      </c>
      <c r="AV315" s="13" t="s">
        <v>92</v>
      </c>
      <c r="AW315" s="13" t="s">
        <v>39</v>
      </c>
      <c r="AX315" s="13" t="s">
        <v>84</v>
      </c>
      <c r="AY315" s="261" t="s">
        <v>139</v>
      </c>
    </row>
    <row r="316" s="14" customFormat="1">
      <c r="A316" s="14"/>
      <c r="B316" s="262"/>
      <c r="C316" s="263"/>
      <c r="D316" s="240" t="s">
        <v>218</v>
      </c>
      <c r="E316" s="264" t="s">
        <v>1</v>
      </c>
      <c r="F316" s="265" t="s">
        <v>220</v>
      </c>
      <c r="G316" s="263"/>
      <c r="H316" s="266">
        <v>878.72000000000003</v>
      </c>
      <c r="I316" s="267"/>
      <c r="J316" s="263"/>
      <c r="K316" s="263"/>
      <c r="L316" s="268"/>
      <c r="M316" s="269"/>
      <c r="N316" s="270"/>
      <c r="O316" s="270"/>
      <c r="P316" s="270"/>
      <c r="Q316" s="270"/>
      <c r="R316" s="270"/>
      <c r="S316" s="270"/>
      <c r="T316" s="27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2" t="s">
        <v>218</v>
      </c>
      <c r="AU316" s="272" t="s">
        <v>92</v>
      </c>
      <c r="AV316" s="14" t="s">
        <v>138</v>
      </c>
      <c r="AW316" s="14" t="s">
        <v>39</v>
      </c>
      <c r="AX316" s="14" t="s">
        <v>21</v>
      </c>
      <c r="AY316" s="272" t="s">
        <v>139</v>
      </c>
    </row>
    <row r="317" s="2" customFormat="1" ht="33" customHeight="1">
      <c r="A317" s="39"/>
      <c r="B317" s="40"/>
      <c r="C317" s="227" t="s">
        <v>457</v>
      </c>
      <c r="D317" s="227" t="s">
        <v>142</v>
      </c>
      <c r="E317" s="228" t="s">
        <v>458</v>
      </c>
      <c r="F317" s="229" t="s">
        <v>459</v>
      </c>
      <c r="G317" s="230" t="s">
        <v>257</v>
      </c>
      <c r="H317" s="231">
        <v>26361.599999999999</v>
      </c>
      <c r="I317" s="232"/>
      <c r="J317" s="233">
        <f>ROUND(I317*H317,2)</f>
        <v>0</v>
      </c>
      <c r="K317" s="229" t="s">
        <v>213</v>
      </c>
      <c r="L317" s="45"/>
      <c r="M317" s="234" t="s">
        <v>1</v>
      </c>
      <c r="N317" s="235" t="s">
        <v>49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138</v>
      </c>
      <c r="AT317" s="238" t="s">
        <v>142</v>
      </c>
      <c r="AU317" s="238" t="s">
        <v>92</v>
      </c>
      <c r="AY317" s="18" t="s">
        <v>139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21</v>
      </c>
      <c r="BK317" s="239">
        <f>ROUND(I317*H317,2)</f>
        <v>0</v>
      </c>
      <c r="BL317" s="18" t="s">
        <v>138</v>
      </c>
      <c r="BM317" s="238" t="s">
        <v>460</v>
      </c>
    </row>
    <row r="318" s="2" customFormat="1">
      <c r="A318" s="39"/>
      <c r="B318" s="40"/>
      <c r="C318" s="41"/>
      <c r="D318" s="240" t="s">
        <v>147</v>
      </c>
      <c r="E318" s="41"/>
      <c r="F318" s="241" t="s">
        <v>461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147</v>
      </c>
      <c r="AU318" s="18" t="s">
        <v>92</v>
      </c>
    </row>
    <row r="319" s="2" customFormat="1">
      <c r="A319" s="39"/>
      <c r="B319" s="40"/>
      <c r="C319" s="41"/>
      <c r="D319" s="249" t="s">
        <v>216</v>
      </c>
      <c r="E319" s="41"/>
      <c r="F319" s="250" t="s">
        <v>462</v>
      </c>
      <c r="G319" s="41"/>
      <c r="H319" s="41"/>
      <c r="I319" s="242"/>
      <c r="J319" s="41"/>
      <c r="K319" s="41"/>
      <c r="L319" s="45"/>
      <c r="M319" s="243"/>
      <c r="N319" s="244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216</v>
      </c>
      <c r="AU319" s="18" t="s">
        <v>92</v>
      </c>
    </row>
    <row r="320" s="13" customFormat="1">
      <c r="A320" s="13"/>
      <c r="B320" s="251"/>
      <c r="C320" s="252"/>
      <c r="D320" s="240" t="s">
        <v>218</v>
      </c>
      <c r="E320" s="253" t="s">
        <v>1</v>
      </c>
      <c r="F320" s="254" t="s">
        <v>463</v>
      </c>
      <c r="G320" s="252"/>
      <c r="H320" s="255">
        <v>26361.599999999999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1" t="s">
        <v>218</v>
      </c>
      <c r="AU320" s="261" t="s">
        <v>92</v>
      </c>
      <c r="AV320" s="13" t="s">
        <v>92</v>
      </c>
      <c r="AW320" s="13" t="s">
        <v>39</v>
      </c>
      <c r="AX320" s="13" t="s">
        <v>84</v>
      </c>
      <c r="AY320" s="261" t="s">
        <v>139</v>
      </c>
    </row>
    <row r="321" s="14" customFormat="1">
      <c r="A321" s="14"/>
      <c r="B321" s="262"/>
      <c r="C321" s="263"/>
      <c r="D321" s="240" t="s">
        <v>218</v>
      </c>
      <c r="E321" s="264" t="s">
        <v>1</v>
      </c>
      <c r="F321" s="265" t="s">
        <v>220</v>
      </c>
      <c r="G321" s="263"/>
      <c r="H321" s="266">
        <v>26361.599999999999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2" t="s">
        <v>218</v>
      </c>
      <c r="AU321" s="272" t="s">
        <v>92</v>
      </c>
      <c r="AV321" s="14" t="s">
        <v>138</v>
      </c>
      <c r="AW321" s="14" t="s">
        <v>39</v>
      </c>
      <c r="AX321" s="14" t="s">
        <v>21</v>
      </c>
      <c r="AY321" s="272" t="s">
        <v>139</v>
      </c>
    </row>
    <row r="322" s="2" customFormat="1" ht="33" customHeight="1">
      <c r="A322" s="39"/>
      <c r="B322" s="40"/>
      <c r="C322" s="227" t="s">
        <v>464</v>
      </c>
      <c r="D322" s="227" t="s">
        <v>142</v>
      </c>
      <c r="E322" s="228" t="s">
        <v>465</v>
      </c>
      <c r="F322" s="229" t="s">
        <v>466</v>
      </c>
      <c r="G322" s="230" t="s">
        <v>257</v>
      </c>
      <c r="H322" s="231">
        <v>878.72000000000003</v>
      </c>
      <c r="I322" s="232"/>
      <c r="J322" s="233">
        <f>ROUND(I322*H322,2)</f>
        <v>0</v>
      </c>
      <c r="K322" s="229" t="s">
        <v>213</v>
      </c>
      <c r="L322" s="45"/>
      <c r="M322" s="234" t="s">
        <v>1</v>
      </c>
      <c r="N322" s="235" t="s">
        <v>49</v>
      </c>
      <c r="O322" s="92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138</v>
      </c>
      <c r="AT322" s="238" t="s">
        <v>142</v>
      </c>
      <c r="AU322" s="238" t="s">
        <v>92</v>
      </c>
      <c r="AY322" s="18" t="s">
        <v>139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21</v>
      </c>
      <c r="BK322" s="239">
        <f>ROUND(I322*H322,2)</f>
        <v>0</v>
      </c>
      <c r="BL322" s="18" t="s">
        <v>138</v>
      </c>
      <c r="BM322" s="238" t="s">
        <v>467</v>
      </c>
    </row>
    <row r="323" s="2" customFormat="1">
      <c r="A323" s="39"/>
      <c r="B323" s="40"/>
      <c r="C323" s="41"/>
      <c r="D323" s="240" t="s">
        <v>147</v>
      </c>
      <c r="E323" s="41"/>
      <c r="F323" s="241" t="s">
        <v>468</v>
      </c>
      <c r="G323" s="41"/>
      <c r="H323" s="41"/>
      <c r="I323" s="242"/>
      <c r="J323" s="41"/>
      <c r="K323" s="41"/>
      <c r="L323" s="45"/>
      <c r="M323" s="243"/>
      <c r="N323" s="24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147</v>
      </c>
      <c r="AU323" s="18" t="s">
        <v>92</v>
      </c>
    </row>
    <row r="324" s="2" customFormat="1">
      <c r="A324" s="39"/>
      <c r="B324" s="40"/>
      <c r="C324" s="41"/>
      <c r="D324" s="249" t="s">
        <v>216</v>
      </c>
      <c r="E324" s="41"/>
      <c r="F324" s="250" t="s">
        <v>469</v>
      </c>
      <c r="G324" s="41"/>
      <c r="H324" s="41"/>
      <c r="I324" s="242"/>
      <c r="J324" s="41"/>
      <c r="K324" s="41"/>
      <c r="L324" s="45"/>
      <c r="M324" s="243"/>
      <c r="N324" s="24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216</v>
      </c>
      <c r="AU324" s="18" t="s">
        <v>92</v>
      </c>
    </row>
    <row r="325" s="2" customFormat="1" ht="16.5" customHeight="1">
      <c r="A325" s="39"/>
      <c r="B325" s="40"/>
      <c r="C325" s="227" t="s">
        <v>470</v>
      </c>
      <c r="D325" s="227" t="s">
        <v>142</v>
      </c>
      <c r="E325" s="228" t="s">
        <v>471</v>
      </c>
      <c r="F325" s="229" t="s">
        <v>472</v>
      </c>
      <c r="G325" s="230" t="s">
        <v>212</v>
      </c>
      <c r="H325" s="231">
        <v>40.18</v>
      </c>
      <c r="I325" s="232"/>
      <c r="J325" s="233">
        <f>ROUND(I325*H325,2)</f>
        <v>0</v>
      </c>
      <c r="K325" s="229" t="s">
        <v>213</v>
      </c>
      <c r="L325" s="45"/>
      <c r="M325" s="234" t="s">
        <v>1</v>
      </c>
      <c r="N325" s="235" t="s">
        <v>49</v>
      </c>
      <c r="O325" s="92"/>
      <c r="P325" s="236">
        <f>O325*H325</f>
        <v>0</v>
      </c>
      <c r="Q325" s="236">
        <v>0</v>
      </c>
      <c r="R325" s="236">
        <f>Q325*H325</f>
        <v>0</v>
      </c>
      <c r="S325" s="236">
        <v>2.3999999999999999</v>
      </c>
      <c r="T325" s="237">
        <f>S325*H325</f>
        <v>96.432000000000002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138</v>
      </c>
      <c r="AT325" s="238" t="s">
        <v>142</v>
      </c>
      <c r="AU325" s="238" t="s">
        <v>92</v>
      </c>
      <c r="AY325" s="18" t="s">
        <v>139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21</v>
      </c>
      <c r="BK325" s="239">
        <f>ROUND(I325*H325,2)</f>
        <v>0</v>
      </c>
      <c r="BL325" s="18" t="s">
        <v>138</v>
      </c>
      <c r="BM325" s="238" t="s">
        <v>473</v>
      </c>
    </row>
    <row r="326" s="2" customFormat="1">
      <c r="A326" s="39"/>
      <c r="B326" s="40"/>
      <c r="C326" s="41"/>
      <c r="D326" s="240" t="s">
        <v>147</v>
      </c>
      <c r="E326" s="41"/>
      <c r="F326" s="241" t="s">
        <v>474</v>
      </c>
      <c r="G326" s="41"/>
      <c r="H326" s="41"/>
      <c r="I326" s="242"/>
      <c r="J326" s="41"/>
      <c r="K326" s="41"/>
      <c r="L326" s="45"/>
      <c r="M326" s="243"/>
      <c r="N326" s="24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147</v>
      </c>
      <c r="AU326" s="18" t="s">
        <v>92</v>
      </c>
    </row>
    <row r="327" s="2" customFormat="1">
      <c r="A327" s="39"/>
      <c r="B327" s="40"/>
      <c r="C327" s="41"/>
      <c r="D327" s="249" t="s">
        <v>216</v>
      </c>
      <c r="E327" s="41"/>
      <c r="F327" s="250" t="s">
        <v>475</v>
      </c>
      <c r="G327" s="41"/>
      <c r="H327" s="41"/>
      <c r="I327" s="242"/>
      <c r="J327" s="41"/>
      <c r="K327" s="41"/>
      <c r="L327" s="45"/>
      <c r="M327" s="243"/>
      <c r="N327" s="244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216</v>
      </c>
      <c r="AU327" s="18" t="s">
        <v>92</v>
      </c>
    </row>
    <row r="328" s="15" customFormat="1">
      <c r="A328" s="15"/>
      <c r="B328" s="273"/>
      <c r="C328" s="274"/>
      <c r="D328" s="240" t="s">
        <v>218</v>
      </c>
      <c r="E328" s="275" t="s">
        <v>1</v>
      </c>
      <c r="F328" s="276" t="s">
        <v>321</v>
      </c>
      <c r="G328" s="274"/>
      <c r="H328" s="275" t="s">
        <v>1</v>
      </c>
      <c r="I328" s="277"/>
      <c r="J328" s="274"/>
      <c r="K328" s="274"/>
      <c r="L328" s="278"/>
      <c r="M328" s="279"/>
      <c r="N328" s="280"/>
      <c r="O328" s="280"/>
      <c r="P328" s="280"/>
      <c r="Q328" s="280"/>
      <c r="R328" s="280"/>
      <c r="S328" s="280"/>
      <c r="T328" s="28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2" t="s">
        <v>218</v>
      </c>
      <c r="AU328" s="282" t="s">
        <v>92</v>
      </c>
      <c r="AV328" s="15" t="s">
        <v>21</v>
      </c>
      <c r="AW328" s="15" t="s">
        <v>39</v>
      </c>
      <c r="AX328" s="15" t="s">
        <v>84</v>
      </c>
      <c r="AY328" s="282" t="s">
        <v>139</v>
      </c>
    </row>
    <row r="329" s="15" customFormat="1">
      <c r="A329" s="15"/>
      <c r="B329" s="273"/>
      <c r="C329" s="274"/>
      <c r="D329" s="240" t="s">
        <v>218</v>
      </c>
      <c r="E329" s="275" t="s">
        <v>1</v>
      </c>
      <c r="F329" s="276" t="s">
        <v>476</v>
      </c>
      <c r="G329" s="274"/>
      <c r="H329" s="275" t="s">
        <v>1</v>
      </c>
      <c r="I329" s="277"/>
      <c r="J329" s="274"/>
      <c r="K329" s="274"/>
      <c r="L329" s="278"/>
      <c r="M329" s="279"/>
      <c r="N329" s="280"/>
      <c r="O329" s="280"/>
      <c r="P329" s="280"/>
      <c r="Q329" s="280"/>
      <c r="R329" s="280"/>
      <c r="S329" s="280"/>
      <c r="T329" s="28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82" t="s">
        <v>218</v>
      </c>
      <c r="AU329" s="282" t="s">
        <v>92</v>
      </c>
      <c r="AV329" s="15" t="s">
        <v>21</v>
      </c>
      <c r="AW329" s="15" t="s">
        <v>39</v>
      </c>
      <c r="AX329" s="15" t="s">
        <v>84</v>
      </c>
      <c r="AY329" s="282" t="s">
        <v>139</v>
      </c>
    </row>
    <row r="330" s="13" customFormat="1">
      <c r="A330" s="13"/>
      <c r="B330" s="251"/>
      <c r="C330" s="252"/>
      <c r="D330" s="240" t="s">
        <v>218</v>
      </c>
      <c r="E330" s="253" t="s">
        <v>1</v>
      </c>
      <c r="F330" s="254" t="s">
        <v>477</v>
      </c>
      <c r="G330" s="252"/>
      <c r="H330" s="255">
        <v>40.18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218</v>
      </c>
      <c r="AU330" s="261" t="s">
        <v>92</v>
      </c>
      <c r="AV330" s="13" t="s">
        <v>92</v>
      </c>
      <c r="AW330" s="13" t="s">
        <v>39</v>
      </c>
      <c r="AX330" s="13" t="s">
        <v>84</v>
      </c>
      <c r="AY330" s="261" t="s">
        <v>139</v>
      </c>
    </row>
    <row r="331" s="14" customFormat="1">
      <c r="A331" s="14"/>
      <c r="B331" s="262"/>
      <c r="C331" s="263"/>
      <c r="D331" s="240" t="s">
        <v>218</v>
      </c>
      <c r="E331" s="264" t="s">
        <v>1</v>
      </c>
      <c r="F331" s="265" t="s">
        <v>220</v>
      </c>
      <c r="G331" s="263"/>
      <c r="H331" s="266">
        <v>40.18</v>
      </c>
      <c r="I331" s="267"/>
      <c r="J331" s="263"/>
      <c r="K331" s="263"/>
      <c r="L331" s="268"/>
      <c r="M331" s="269"/>
      <c r="N331" s="270"/>
      <c r="O331" s="270"/>
      <c r="P331" s="270"/>
      <c r="Q331" s="270"/>
      <c r="R331" s="270"/>
      <c r="S331" s="270"/>
      <c r="T331" s="27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2" t="s">
        <v>218</v>
      </c>
      <c r="AU331" s="272" t="s">
        <v>92</v>
      </c>
      <c r="AV331" s="14" t="s">
        <v>138</v>
      </c>
      <c r="AW331" s="14" t="s">
        <v>39</v>
      </c>
      <c r="AX331" s="14" t="s">
        <v>21</v>
      </c>
      <c r="AY331" s="272" t="s">
        <v>139</v>
      </c>
    </row>
    <row r="332" s="2" customFormat="1" ht="24.15" customHeight="1">
      <c r="A332" s="39"/>
      <c r="B332" s="40"/>
      <c r="C332" s="227" t="s">
        <v>478</v>
      </c>
      <c r="D332" s="227" t="s">
        <v>142</v>
      </c>
      <c r="E332" s="228" t="s">
        <v>479</v>
      </c>
      <c r="F332" s="229" t="s">
        <v>480</v>
      </c>
      <c r="G332" s="230" t="s">
        <v>257</v>
      </c>
      <c r="H332" s="231">
        <v>878.72000000000003</v>
      </c>
      <c r="I332" s="232"/>
      <c r="J332" s="233">
        <f>ROUND(I332*H332,2)</f>
        <v>0</v>
      </c>
      <c r="K332" s="229" t="s">
        <v>1</v>
      </c>
      <c r="L332" s="45"/>
      <c r="M332" s="234" t="s">
        <v>1</v>
      </c>
      <c r="N332" s="235" t="s">
        <v>49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138</v>
      </c>
      <c r="AT332" s="238" t="s">
        <v>142</v>
      </c>
      <c r="AU332" s="238" t="s">
        <v>92</v>
      </c>
      <c r="AY332" s="18" t="s">
        <v>139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21</v>
      </c>
      <c r="BK332" s="239">
        <f>ROUND(I332*H332,2)</f>
        <v>0</v>
      </c>
      <c r="BL332" s="18" t="s">
        <v>138</v>
      </c>
      <c r="BM332" s="238" t="s">
        <v>481</v>
      </c>
    </row>
    <row r="333" s="2" customFormat="1" ht="33" customHeight="1">
      <c r="A333" s="39"/>
      <c r="B333" s="40"/>
      <c r="C333" s="227" t="s">
        <v>482</v>
      </c>
      <c r="D333" s="227" t="s">
        <v>142</v>
      </c>
      <c r="E333" s="228" t="s">
        <v>483</v>
      </c>
      <c r="F333" s="229" t="s">
        <v>484</v>
      </c>
      <c r="G333" s="230" t="s">
        <v>257</v>
      </c>
      <c r="H333" s="231">
        <v>388.80000000000001</v>
      </c>
      <c r="I333" s="232"/>
      <c r="J333" s="233">
        <f>ROUND(I333*H333,2)</f>
        <v>0</v>
      </c>
      <c r="K333" s="229" t="s">
        <v>213</v>
      </c>
      <c r="L333" s="45"/>
      <c r="M333" s="234" t="s">
        <v>1</v>
      </c>
      <c r="N333" s="235" t="s">
        <v>49</v>
      </c>
      <c r="O333" s="92"/>
      <c r="P333" s="236">
        <f>O333*H333</f>
        <v>0</v>
      </c>
      <c r="Q333" s="236">
        <v>0.00021000000000000001</v>
      </c>
      <c r="R333" s="236">
        <f>Q333*H333</f>
        <v>0.081648000000000012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138</v>
      </c>
      <c r="AT333" s="238" t="s">
        <v>142</v>
      </c>
      <c r="AU333" s="238" t="s">
        <v>92</v>
      </c>
      <c r="AY333" s="18" t="s">
        <v>139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21</v>
      </c>
      <c r="BK333" s="239">
        <f>ROUND(I333*H333,2)</f>
        <v>0</v>
      </c>
      <c r="BL333" s="18" t="s">
        <v>138</v>
      </c>
      <c r="BM333" s="238" t="s">
        <v>485</v>
      </c>
    </row>
    <row r="334" s="2" customFormat="1">
      <c r="A334" s="39"/>
      <c r="B334" s="40"/>
      <c r="C334" s="41"/>
      <c r="D334" s="240" t="s">
        <v>147</v>
      </c>
      <c r="E334" s="41"/>
      <c r="F334" s="241" t="s">
        <v>486</v>
      </c>
      <c r="G334" s="41"/>
      <c r="H334" s="41"/>
      <c r="I334" s="242"/>
      <c r="J334" s="41"/>
      <c r="K334" s="41"/>
      <c r="L334" s="45"/>
      <c r="M334" s="243"/>
      <c r="N334" s="24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147</v>
      </c>
      <c r="AU334" s="18" t="s">
        <v>92</v>
      </c>
    </row>
    <row r="335" s="2" customFormat="1">
      <c r="A335" s="39"/>
      <c r="B335" s="40"/>
      <c r="C335" s="41"/>
      <c r="D335" s="249" t="s">
        <v>216</v>
      </c>
      <c r="E335" s="41"/>
      <c r="F335" s="250" t="s">
        <v>487</v>
      </c>
      <c r="G335" s="41"/>
      <c r="H335" s="41"/>
      <c r="I335" s="242"/>
      <c r="J335" s="41"/>
      <c r="K335" s="41"/>
      <c r="L335" s="45"/>
      <c r="M335" s="243"/>
      <c r="N335" s="244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216</v>
      </c>
      <c r="AU335" s="18" t="s">
        <v>92</v>
      </c>
    </row>
    <row r="336" s="15" customFormat="1">
      <c r="A336" s="15"/>
      <c r="B336" s="273"/>
      <c r="C336" s="274"/>
      <c r="D336" s="240" t="s">
        <v>218</v>
      </c>
      <c r="E336" s="275" t="s">
        <v>1</v>
      </c>
      <c r="F336" s="276" t="s">
        <v>488</v>
      </c>
      <c r="G336" s="274"/>
      <c r="H336" s="275" t="s">
        <v>1</v>
      </c>
      <c r="I336" s="277"/>
      <c r="J336" s="274"/>
      <c r="K336" s="274"/>
      <c r="L336" s="278"/>
      <c r="M336" s="279"/>
      <c r="N336" s="280"/>
      <c r="O336" s="280"/>
      <c r="P336" s="280"/>
      <c r="Q336" s="280"/>
      <c r="R336" s="280"/>
      <c r="S336" s="280"/>
      <c r="T336" s="28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2" t="s">
        <v>218</v>
      </c>
      <c r="AU336" s="282" t="s">
        <v>92</v>
      </c>
      <c r="AV336" s="15" t="s">
        <v>21</v>
      </c>
      <c r="AW336" s="15" t="s">
        <v>39</v>
      </c>
      <c r="AX336" s="15" t="s">
        <v>84</v>
      </c>
      <c r="AY336" s="282" t="s">
        <v>139</v>
      </c>
    </row>
    <row r="337" s="13" customFormat="1">
      <c r="A337" s="13"/>
      <c r="B337" s="251"/>
      <c r="C337" s="252"/>
      <c r="D337" s="240" t="s">
        <v>218</v>
      </c>
      <c r="E337" s="253" t="s">
        <v>1</v>
      </c>
      <c r="F337" s="254" t="s">
        <v>489</v>
      </c>
      <c r="G337" s="252"/>
      <c r="H337" s="255">
        <v>388.80000000000001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1" t="s">
        <v>218</v>
      </c>
      <c r="AU337" s="261" t="s">
        <v>92</v>
      </c>
      <c r="AV337" s="13" t="s">
        <v>92</v>
      </c>
      <c r="AW337" s="13" t="s">
        <v>39</v>
      </c>
      <c r="AX337" s="13" t="s">
        <v>84</v>
      </c>
      <c r="AY337" s="261" t="s">
        <v>139</v>
      </c>
    </row>
    <row r="338" s="14" customFormat="1">
      <c r="A338" s="14"/>
      <c r="B338" s="262"/>
      <c r="C338" s="263"/>
      <c r="D338" s="240" t="s">
        <v>218</v>
      </c>
      <c r="E338" s="264" t="s">
        <v>1</v>
      </c>
      <c r="F338" s="265" t="s">
        <v>220</v>
      </c>
      <c r="G338" s="263"/>
      <c r="H338" s="266">
        <v>388.80000000000001</v>
      </c>
      <c r="I338" s="267"/>
      <c r="J338" s="263"/>
      <c r="K338" s="263"/>
      <c r="L338" s="268"/>
      <c r="M338" s="269"/>
      <c r="N338" s="270"/>
      <c r="O338" s="270"/>
      <c r="P338" s="270"/>
      <c r="Q338" s="270"/>
      <c r="R338" s="270"/>
      <c r="S338" s="270"/>
      <c r="T338" s="27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2" t="s">
        <v>218</v>
      </c>
      <c r="AU338" s="272" t="s">
        <v>92</v>
      </c>
      <c r="AV338" s="14" t="s">
        <v>138</v>
      </c>
      <c r="AW338" s="14" t="s">
        <v>39</v>
      </c>
      <c r="AX338" s="14" t="s">
        <v>21</v>
      </c>
      <c r="AY338" s="272" t="s">
        <v>139</v>
      </c>
    </row>
    <row r="339" s="2" customFormat="1" ht="24.15" customHeight="1">
      <c r="A339" s="39"/>
      <c r="B339" s="40"/>
      <c r="C339" s="227" t="s">
        <v>490</v>
      </c>
      <c r="D339" s="227" t="s">
        <v>142</v>
      </c>
      <c r="E339" s="228" t="s">
        <v>491</v>
      </c>
      <c r="F339" s="229" t="s">
        <v>492</v>
      </c>
      <c r="G339" s="230" t="s">
        <v>257</v>
      </c>
      <c r="H339" s="231">
        <v>444.60000000000002</v>
      </c>
      <c r="I339" s="232"/>
      <c r="J339" s="233">
        <f>ROUND(I339*H339,2)</f>
        <v>0</v>
      </c>
      <c r="K339" s="229" t="s">
        <v>213</v>
      </c>
      <c r="L339" s="45"/>
      <c r="M339" s="234" t="s">
        <v>1</v>
      </c>
      <c r="N339" s="235" t="s">
        <v>49</v>
      </c>
      <c r="O339" s="92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138</v>
      </c>
      <c r="AT339" s="238" t="s">
        <v>142</v>
      </c>
      <c r="AU339" s="238" t="s">
        <v>92</v>
      </c>
      <c r="AY339" s="18" t="s">
        <v>139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21</v>
      </c>
      <c r="BK339" s="239">
        <f>ROUND(I339*H339,2)</f>
        <v>0</v>
      </c>
      <c r="BL339" s="18" t="s">
        <v>138</v>
      </c>
      <c r="BM339" s="238" t="s">
        <v>493</v>
      </c>
    </row>
    <row r="340" s="2" customFormat="1">
      <c r="A340" s="39"/>
      <c r="B340" s="40"/>
      <c r="C340" s="41"/>
      <c r="D340" s="240" t="s">
        <v>147</v>
      </c>
      <c r="E340" s="41"/>
      <c r="F340" s="241" t="s">
        <v>494</v>
      </c>
      <c r="G340" s="41"/>
      <c r="H340" s="41"/>
      <c r="I340" s="242"/>
      <c r="J340" s="41"/>
      <c r="K340" s="41"/>
      <c r="L340" s="45"/>
      <c r="M340" s="243"/>
      <c r="N340" s="244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147</v>
      </c>
      <c r="AU340" s="18" t="s">
        <v>92</v>
      </c>
    </row>
    <row r="341" s="2" customFormat="1">
      <c r="A341" s="39"/>
      <c r="B341" s="40"/>
      <c r="C341" s="41"/>
      <c r="D341" s="249" t="s">
        <v>216</v>
      </c>
      <c r="E341" s="41"/>
      <c r="F341" s="250" t="s">
        <v>495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216</v>
      </c>
      <c r="AU341" s="18" t="s">
        <v>92</v>
      </c>
    </row>
    <row r="342" s="15" customFormat="1">
      <c r="A342" s="15"/>
      <c r="B342" s="273"/>
      <c r="C342" s="274"/>
      <c r="D342" s="240" t="s">
        <v>218</v>
      </c>
      <c r="E342" s="275" t="s">
        <v>1</v>
      </c>
      <c r="F342" s="276" t="s">
        <v>306</v>
      </c>
      <c r="G342" s="274"/>
      <c r="H342" s="275" t="s">
        <v>1</v>
      </c>
      <c r="I342" s="277"/>
      <c r="J342" s="274"/>
      <c r="K342" s="274"/>
      <c r="L342" s="278"/>
      <c r="M342" s="279"/>
      <c r="N342" s="280"/>
      <c r="O342" s="280"/>
      <c r="P342" s="280"/>
      <c r="Q342" s="280"/>
      <c r="R342" s="280"/>
      <c r="S342" s="280"/>
      <c r="T342" s="28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2" t="s">
        <v>218</v>
      </c>
      <c r="AU342" s="282" t="s">
        <v>92</v>
      </c>
      <c r="AV342" s="15" t="s">
        <v>21</v>
      </c>
      <c r="AW342" s="15" t="s">
        <v>39</v>
      </c>
      <c r="AX342" s="15" t="s">
        <v>84</v>
      </c>
      <c r="AY342" s="282" t="s">
        <v>139</v>
      </c>
    </row>
    <row r="343" s="13" customFormat="1">
      <c r="A343" s="13"/>
      <c r="B343" s="251"/>
      <c r="C343" s="252"/>
      <c r="D343" s="240" t="s">
        <v>218</v>
      </c>
      <c r="E343" s="253" t="s">
        <v>1</v>
      </c>
      <c r="F343" s="254" t="s">
        <v>496</v>
      </c>
      <c r="G343" s="252"/>
      <c r="H343" s="255">
        <v>444.60000000000002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218</v>
      </c>
      <c r="AU343" s="261" t="s">
        <v>92</v>
      </c>
      <c r="AV343" s="13" t="s">
        <v>92</v>
      </c>
      <c r="AW343" s="13" t="s">
        <v>39</v>
      </c>
      <c r="AX343" s="13" t="s">
        <v>84</v>
      </c>
      <c r="AY343" s="261" t="s">
        <v>139</v>
      </c>
    </row>
    <row r="344" s="14" customFormat="1">
      <c r="A344" s="14"/>
      <c r="B344" s="262"/>
      <c r="C344" s="263"/>
      <c r="D344" s="240" t="s">
        <v>218</v>
      </c>
      <c r="E344" s="264" t="s">
        <v>1</v>
      </c>
      <c r="F344" s="265" t="s">
        <v>220</v>
      </c>
      <c r="G344" s="263"/>
      <c r="H344" s="266">
        <v>444.60000000000002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2" t="s">
        <v>218</v>
      </c>
      <c r="AU344" s="272" t="s">
        <v>92</v>
      </c>
      <c r="AV344" s="14" t="s">
        <v>138</v>
      </c>
      <c r="AW344" s="14" t="s">
        <v>39</v>
      </c>
      <c r="AX344" s="14" t="s">
        <v>21</v>
      </c>
      <c r="AY344" s="272" t="s">
        <v>139</v>
      </c>
    </row>
    <row r="345" s="12" customFormat="1" ht="22.8" customHeight="1">
      <c r="A345" s="12"/>
      <c r="B345" s="211"/>
      <c r="C345" s="212"/>
      <c r="D345" s="213" t="s">
        <v>83</v>
      </c>
      <c r="E345" s="225" t="s">
        <v>497</v>
      </c>
      <c r="F345" s="225" t="s">
        <v>498</v>
      </c>
      <c r="G345" s="212"/>
      <c r="H345" s="212"/>
      <c r="I345" s="215"/>
      <c r="J345" s="226">
        <f>BK345</f>
        <v>0</v>
      </c>
      <c r="K345" s="212"/>
      <c r="L345" s="217"/>
      <c r="M345" s="218"/>
      <c r="N345" s="219"/>
      <c r="O345" s="219"/>
      <c r="P345" s="220">
        <f>SUM(P346:P359)</f>
        <v>0</v>
      </c>
      <c r="Q345" s="219"/>
      <c r="R345" s="220">
        <f>SUM(R346:R359)</f>
        <v>0</v>
      </c>
      <c r="S345" s="219"/>
      <c r="T345" s="221">
        <f>SUM(T346:T359)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2" t="s">
        <v>21</v>
      </c>
      <c r="AT345" s="223" t="s">
        <v>83</v>
      </c>
      <c r="AU345" s="223" t="s">
        <v>21</v>
      </c>
      <c r="AY345" s="222" t="s">
        <v>139</v>
      </c>
      <c r="BK345" s="224">
        <f>SUM(BK346:BK359)</f>
        <v>0</v>
      </c>
    </row>
    <row r="346" s="2" customFormat="1" ht="24.15" customHeight="1">
      <c r="A346" s="39"/>
      <c r="B346" s="40"/>
      <c r="C346" s="227" t="s">
        <v>499</v>
      </c>
      <c r="D346" s="227" t="s">
        <v>142</v>
      </c>
      <c r="E346" s="228" t="s">
        <v>500</v>
      </c>
      <c r="F346" s="229" t="s">
        <v>501</v>
      </c>
      <c r="G346" s="230" t="s">
        <v>502</v>
      </c>
      <c r="H346" s="231">
        <v>96.432000000000002</v>
      </c>
      <c r="I346" s="232"/>
      <c r="J346" s="233">
        <f>ROUND(I346*H346,2)</f>
        <v>0</v>
      </c>
      <c r="K346" s="229" t="s">
        <v>213</v>
      </c>
      <c r="L346" s="45"/>
      <c r="M346" s="234" t="s">
        <v>1</v>
      </c>
      <c r="N346" s="235" t="s">
        <v>49</v>
      </c>
      <c r="O346" s="92"/>
      <c r="P346" s="236">
        <f>O346*H346</f>
        <v>0</v>
      </c>
      <c r="Q346" s="236">
        <v>0</v>
      </c>
      <c r="R346" s="236">
        <f>Q346*H346</f>
        <v>0</v>
      </c>
      <c r="S346" s="236">
        <v>0</v>
      </c>
      <c r="T346" s="23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138</v>
      </c>
      <c r="AT346" s="238" t="s">
        <v>142</v>
      </c>
      <c r="AU346" s="238" t="s">
        <v>92</v>
      </c>
      <c r="AY346" s="18" t="s">
        <v>139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21</v>
      </c>
      <c r="BK346" s="239">
        <f>ROUND(I346*H346,2)</f>
        <v>0</v>
      </c>
      <c r="BL346" s="18" t="s">
        <v>138</v>
      </c>
      <c r="BM346" s="238" t="s">
        <v>503</v>
      </c>
    </row>
    <row r="347" s="2" customFormat="1">
      <c r="A347" s="39"/>
      <c r="B347" s="40"/>
      <c r="C347" s="41"/>
      <c r="D347" s="240" t="s">
        <v>147</v>
      </c>
      <c r="E347" s="41"/>
      <c r="F347" s="241" t="s">
        <v>504</v>
      </c>
      <c r="G347" s="41"/>
      <c r="H347" s="41"/>
      <c r="I347" s="242"/>
      <c r="J347" s="41"/>
      <c r="K347" s="41"/>
      <c r="L347" s="45"/>
      <c r="M347" s="243"/>
      <c r="N347" s="244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147</v>
      </c>
      <c r="AU347" s="18" t="s">
        <v>92</v>
      </c>
    </row>
    <row r="348" s="2" customFormat="1">
      <c r="A348" s="39"/>
      <c r="B348" s="40"/>
      <c r="C348" s="41"/>
      <c r="D348" s="249" t="s">
        <v>216</v>
      </c>
      <c r="E348" s="41"/>
      <c r="F348" s="250" t="s">
        <v>505</v>
      </c>
      <c r="G348" s="41"/>
      <c r="H348" s="41"/>
      <c r="I348" s="242"/>
      <c r="J348" s="41"/>
      <c r="K348" s="41"/>
      <c r="L348" s="45"/>
      <c r="M348" s="243"/>
      <c r="N348" s="24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216</v>
      </c>
      <c r="AU348" s="18" t="s">
        <v>92</v>
      </c>
    </row>
    <row r="349" s="2" customFormat="1" ht="24.15" customHeight="1">
      <c r="A349" s="39"/>
      <c r="B349" s="40"/>
      <c r="C349" s="227" t="s">
        <v>506</v>
      </c>
      <c r="D349" s="227" t="s">
        <v>142</v>
      </c>
      <c r="E349" s="228" t="s">
        <v>507</v>
      </c>
      <c r="F349" s="229" t="s">
        <v>508</v>
      </c>
      <c r="G349" s="230" t="s">
        <v>502</v>
      </c>
      <c r="H349" s="231">
        <v>96.432000000000002</v>
      </c>
      <c r="I349" s="232"/>
      <c r="J349" s="233">
        <f>ROUND(I349*H349,2)</f>
        <v>0</v>
      </c>
      <c r="K349" s="229" t="s">
        <v>213</v>
      </c>
      <c r="L349" s="45"/>
      <c r="M349" s="234" t="s">
        <v>1</v>
      </c>
      <c r="N349" s="235" t="s">
        <v>49</v>
      </c>
      <c r="O349" s="92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138</v>
      </c>
      <c r="AT349" s="238" t="s">
        <v>142</v>
      </c>
      <c r="AU349" s="238" t="s">
        <v>92</v>
      </c>
      <c r="AY349" s="18" t="s">
        <v>139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21</v>
      </c>
      <c r="BK349" s="239">
        <f>ROUND(I349*H349,2)</f>
        <v>0</v>
      </c>
      <c r="BL349" s="18" t="s">
        <v>138</v>
      </c>
      <c r="BM349" s="238" t="s">
        <v>509</v>
      </c>
    </row>
    <row r="350" s="2" customFormat="1">
      <c r="A350" s="39"/>
      <c r="B350" s="40"/>
      <c r="C350" s="41"/>
      <c r="D350" s="240" t="s">
        <v>147</v>
      </c>
      <c r="E350" s="41"/>
      <c r="F350" s="241" t="s">
        <v>510</v>
      </c>
      <c r="G350" s="41"/>
      <c r="H350" s="41"/>
      <c r="I350" s="242"/>
      <c r="J350" s="41"/>
      <c r="K350" s="41"/>
      <c r="L350" s="45"/>
      <c r="M350" s="243"/>
      <c r="N350" s="244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147</v>
      </c>
      <c r="AU350" s="18" t="s">
        <v>92</v>
      </c>
    </row>
    <row r="351" s="2" customFormat="1">
      <c r="A351" s="39"/>
      <c r="B351" s="40"/>
      <c r="C351" s="41"/>
      <c r="D351" s="249" t="s">
        <v>216</v>
      </c>
      <c r="E351" s="41"/>
      <c r="F351" s="250" t="s">
        <v>511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216</v>
      </c>
      <c r="AU351" s="18" t="s">
        <v>92</v>
      </c>
    </row>
    <row r="352" s="2" customFormat="1" ht="24.15" customHeight="1">
      <c r="A352" s="39"/>
      <c r="B352" s="40"/>
      <c r="C352" s="227" t="s">
        <v>512</v>
      </c>
      <c r="D352" s="227" t="s">
        <v>142</v>
      </c>
      <c r="E352" s="228" t="s">
        <v>513</v>
      </c>
      <c r="F352" s="229" t="s">
        <v>514</v>
      </c>
      <c r="G352" s="230" t="s">
        <v>502</v>
      </c>
      <c r="H352" s="231">
        <v>2796.5279999999998</v>
      </c>
      <c r="I352" s="232"/>
      <c r="J352" s="233">
        <f>ROUND(I352*H352,2)</f>
        <v>0</v>
      </c>
      <c r="K352" s="229" t="s">
        <v>213</v>
      </c>
      <c r="L352" s="45"/>
      <c r="M352" s="234" t="s">
        <v>1</v>
      </c>
      <c r="N352" s="235" t="s">
        <v>49</v>
      </c>
      <c r="O352" s="92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8" t="s">
        <v>138</v>
      </c>
      <c r="AT352" s="238" t="s">
        <v>142</v>
      </c>
      <c r="AU352" s="238" t="s">
        <v>92</v>
      </c>
      <c r="AY352" s="18" t="s">
        <v>139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8" t="s">
        <v>21</v>
      </c>
      <c r="BK352" s="239">
        <f>ROUND(I352*H352,2)</f>
        <v>0</v>
      </c>
      <c r="BL352" s="18" t="s">
        <v>138</v>
      </c>
      <c r="BM352" s="238" t="s">
        <v>515</v>
      </c>
    </row>
    <row r="353" s="2" customFormat="1">
      <c r="A353" s="39"/>
      <c r="B353" s="40"/>
      <c r="C353" s="41"/>
      <c r="D353" s="240" t="s">
        <v>147</v>
      </c>
      <c r="E353" s="41"/>
      <c r="F353" s="241" t="s">
        <v>516</v>
      </c>
      <c r="G353" s="41"/>
      <c r="H353" s="41"/>
      <c r="I353" s="242"/>
      <c r="J353" s="41"/>
      <c r="K353" s="41"/>
      <c r="L353" s="45"/>
      <c r="M353" s="243"/>
      <c r="N353" s="24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147</v>
      </c>
      <c r="AU353" s="18" t="s">
        <v>92</v>
      </c>
    </row>
    <row r="354" s="2" customFormat="1">
      <c r="A354" s="39"/>
      <c r="B354" s="40"/>
      <c r="C354" s="41"/>
      <c r="D354" s="249" t="s">
        <v>216</v>
      </c>
      <c r="E354" s="41"/>
      <c r="F354" s="250" t="s">
        <v>517</v>
      </c>
      <c r="G354" s="41"/>
      <c r="H354" s="41"/>
      <c r="I354" s="242"/>
      <c r="J354" s="41"/>
      <c r="K354" s="41"/>
      <c r="L354" s="45"/>
      <c r="M354" s="243"/>
      <c r="N354" s="24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216</v>
      </c>
      <c r="AU354" s="18" t="s">
        <v>92</v>
      </c>
    </row>
    <row r="355" s="13" customFormat="1">
      <c r="A355" s="13"/>
      <c r="B355" s="251"/>
      <c r="C355" s="252"/>
      <c r="D355" s="240" t="s">
        <v>218</v>
      </c>
      <c r="E355" s="253" t="s">
        <v>1</v>
      </c>
      <c r="F355" s="254" t="s">
        <v>518</v>
      </c>
      <c r="G355" s="252"/>
      <c r="H355" s="255">
        <v>2796.5279999999998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1" t="s">
        <v>218</v>
      </c>
      <c r="AU355" s="261" t="s">
        <v>92</v>
      </c>
      <c r="AV355" s="13" t="s">
        <v>92</v>
      </c>
      <c r="AW355" s="13" t="s">
        <v>39</v>
      </c>
      <c r="AX355" s="13" t="s">
        <v>84</v>
      </c>
      <c r="AY355" s="261" t="s">
        <v>139</v>
      </c>
    </row>
    <row r="356" s="14" customFormat="1">
      <c r="A356" s="14"/>
      <c r="B356" s="262"/>
      <c r="C356" s="263"/>
      <c r="D356" s="240" t="s">
        <v>218</v>
      </c>
      <c r="E356" s="264" t="s">
        <v>1</v>
      </c>
      <c r="F356" s="265" t="s">
        <v>220</v>
      </c>
      <c r="G356" s="263"/>
      <c r="H356" s="266">
        <v>2796.5279999999998</v>
      </c>
      <c r="I356" s="267"/>
      <c r="J356" s="263"/>
      <c r="K356" s="263"/>
      <c r="L356" s="268"/>
      <c r="M356" s="269"/>
      <c r="N356" s="270"/>
      <c r="O356" s="270"/>
      <c r="P356" s="270"/>
      <c r="Q356" s="270"/>
      <c r="R356" s="270"/>
      <c r="S356" s="270"/>
      <c r="T356" s="27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2" t="s">
        <v>218</v>
      </c>
      <c r="AU356" s="272" t="s">
        <v>92</v>
      </c>
      <c r="AV356" s="14" t="s">
        <v>138</v>
      </c>
      <c r="AW356" s="14" t="s">
        <v>39</v>
      </c>
      <c r="AX356" s="14" t="s">
        <v>21</v>
      </c>
      <c r="AY356" s="272" t="s">
        <v>139</v>
      </c>
    </row>
    <row r="357" s="2" customFormat="1" ht="37.8" customHeight="1">
      <c r="A357" s="39"/>
      <c r="B357" s="40"/>
      <c r="C357" s="227" t="s">
        <v>519</v>
      </c>
      <c r="D357" s="227" t="s">
        <v>142</v>
      </c>
      <c r="E357" s="228" t="s">
        <v>520</v>
      </c>
      <c r="F357" s="229" t="s">
        <v>521</v>
      </c>
      <c r="G357" s="230" t="s">
        <v>502</v>
      </c>
      <c r="H357" s="231">
        <v>96.432000000000002</v>
      </c>
      <c r="I357" s="232"/>
      <c r="J357" s="233">
        <f>ROUND(I357*H357,2)</f>
        <v>0</v>
      </c>
      <c r="K357" s="229" t="s">
        <v>213</v>
      </c>
      <c r="L357" s="45"/>
      <c r="M357" s="234" t="s">
        <v>1</v>
      </c>
      <c r="N357" s="235" t="s">
        <v>49</v>
      </c>
      <c r="O357" s="92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138</v>
      </c>
      <c r="AT357" s="238" t="s">
        <v>142</v>
      </c>
      <c r="AU357" s="238" t="s">
        <v>92</v>
      </c>
      <c r="AY357" s="18" t="s">
        <v>139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21</v>
      </c>
      <c r="BK357" s="239">
        <f>ROUND(I357*H357,2)</f>
        <v>0</v>
      </c>
      <c r="BL357" s="18" t="s">
        <v>138</v>
      </c>
      <c r="BM357" s="238" t="s">
        <v>522</v>
      </c>
    </row>
    <row r="358" s="2" customFormat="1">
      <c r="A358" s="39"/>
      <c r="B358" s="40"/>
      <c r="C358" s="41"/>
      <c r="D358" s="240" t="s">
        <v>147</v>
      </c>
      <c r="E358" s="41"/>
      <c r="F358" s="241" t="s">
        <v>523</v>
      </c>
      <c r="G358" s="41"/>
      <c r="H358" s="41"/>
      <c r="I358" s="242"/>
      <c r="J358" s="41"/>
      <c r="K358" s="41"/>
      <c r="L358" s="45"/>
      <c r="M358" s="243"/>
      <c r="N358" s="24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147</v>
      </c>
      <c r="AU358" s="18" t="s">
        <v>92</v>
      </c>
    </row>
    <row r="359" s="2" customFormat="1">
      <c r="A359" s="39"/>
      <c r="B359" s="40"/>
      <c r="C359" s="41"/>
      <c r="D359" s="249" t="s">
        <v>216</v>
      </c>
      <c r="E359" s="41"/>
      <c r="F359" s="250" t="s">
        <v>524</v>
      </c>
      <c r="G359" s="41"/>
      <c r="H359" s="41"/>
      <c r="I359" s="242"/>
      <c r="J359" s="41"/>
      <c r="K359" s="41"/>
      <c r="L359" s="45"/>
      <c r="M359" s="243"/>
      <c r="N359" s="244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216</v>
      </c>
      <c r="AU359" s="18" t="s">
        <v>92</v>
      </c>
    </row>
    <row r="360" s="12" customFormat="1" ht="22.8" customHeight="1">
      <c r="A360" s="12"/>
      <c r="B360" s="211"/>
      <c r="C360" s="212"/>
      <c r="D360" s="213" t="s">
        <v>83</v>
      </c>
      <c r="E360" s="225" t="s">
        <v>525</v>
      </c>
      <c r="F360" s="225" t="s">
        <v>526</v>
      </c>
      <c r="G360" s="212"/>
      <c r="H360" s="212"/>
      <c r="I360" s="215"/>
      <c r="J360" s="226">
        <f>BK360</f>
        <v>0</v>
      </c>
      <c r="K360" s="212"/>
      <c r="L360" s="217"/>
      <c r="M360" s="218"/>
      <c r="N360" s="219"/>
      <c r="O360" s="219"/>
      <c r="P360" s="220">
        <f>SUM(P361:P363)</f>
        <v>0</v>
      </c>
      <c r="Q360" s="219"/>
      <c r="R360" s="220">
        <f>SUM(R361:R363)</f>
        <v>0</v>
      </c>
      <c r="S360" s="219"/>
      <c r="T360" s="221">
        <f>SUM(T361:T363)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22" t="s">
        <v>21</v>
      </c>
      <c r="AT360" s="223" t="s">
        <v>83</v>
      </c>
      <c r="AU360" s="223" t="s">
        <v>21</v>
      </c>
      <c r="AY360" s="222" t="s">
        <v>139</v>
      </c>
      <c r="BK360" s="224">
        <f>SUM(BK361:BK363)</f>
        <v>0</v>
      </c>
    </row>
    <row r="361" s="2" customFormat="1" ht="24.15" customHeight="1">
      <c r="A361" s="39"/>
      <c r="B361" s="40"/>
      <c r="C361" s="227" t="s">
        <v>527</v>
      </c>
      <c r="D361" s="227" t="s">
        <v>142</v>
      </c>
      <c r="E361" s="228" t="s">
        <v>528</v>
      </c>
      <c r="F361" s="229" t="s">
        <v>529</v>
      </c>
      <c r="G361" s="230" t="s">
        <v>502</v>
      </c>
      <c r="H361" s="231">
        <v>1552.6710000000001</v>
      </c>
      <c r="I361" s="232"/>
      <c r="J361" s="233">
        <f>ROUND(I361*H361,2)</f>
        <v>0</v>
      </c>
      <c r="K361" s="229" t="s">
        <v>213</v>
      </c>
      <c r="L361" s="45"/>
      <c r="M361" s="234" t="s">
        <v>1</v>
      </c>
      <c r="N361" s="235" t="s">
        <v>49</v>
      </c>
      <c r="O361" s="92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8" t="s">
        <v>138</v>
      </c>
      <c r="AT361" s="238" t="s">
        <v>142</v>
      </c>
      <c r="AU361" s="238" t="s">
        <v>92</v>
      </c>
      <c r="AY361" s="18" t="s">
        <v>139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8" t="s">
        <v>21</v>
      </c>
      <c r="BK361" s="239">
        <f>ROUND(I361*H361,2)</f>
        <v>0</v>
      </c>
      <c r="BL361" s="18" t="s">
        <v>138</v>
      </c>
      <c r="BM361" s="238" t="s">
        <v>530</v>
      </c>
    </row>
    <row r="362" s="2" customFormat="1">
      <c r="A362" s="39"/>
      <c r="B362" s="40"/>
      <c r="C362" s="41"/>
      <c r="D362" s="240" t="s">
        <v>147</v>
      </c>
      <c r="E362" s="41"/>
      <c r="F362" s="241" t="s">
        <v>531</v>
      </c>
      <c r="G362" s="41"/>
      <c r="H362" s="41"/>
      <c r="I362" s="242"/>
      <c r="J362" s="41"/>
      <c r="K362" s="41"/>
      <c r="L362" s="45"/>
      <c r="M362" s="243"/>
      <c r="N362" s="24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147</v>
      </c>
      <c r="AU362" s="18" t="s">
        <v>92</v>
      </c>
    </row>
    <row r="363" s="2" customFormat="1">
      <c r="A363" s="39"/>
      <c r="B363" s="40"/>
      <c r="C363" s="41"/>
      <c r="D363" s="249" t="s">
        <v>216</v>
      </c>
      <c r="E363" s="41"/>
      <c r="F363" s="250" t="s">
        <v>532</v>
      </c>
      <c r="G363" s="41"/>
      <c r="H363" s="41"/>
      <c r="I363" s="242"/>
      <c r="J363" s="41"/>
      <c r="K363" s="41"/>
      <c r="L363" s="45"/>
      <c r="M363" s="243"/>
      <c r="N363" s="24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216</v>
      </c>
      <c r="AU363" s="18" t="s">
        <v>92</v>
      </c>
    </row>
    <row r="364" s="12" customFormat="1" ht="25.92" customHeight="1">
      <c r="A364" s="12"/>
      <c r="B364" s="211"/>
      <c r="C364" s="212"/>
      <c r="D364" s="213" t="s">
        <v>83</v>
      </c>
      <c r="E364" s="214" t="s">
        <v>533</v>
      </c>
      <c r="F364" s="214" t="s">
        <v>534</v>
      </c>
      <c r="G364" s="212"/>
      <c r="H364" s="212"/>
      <c r="I364" s="215"/>
      <c r="J364" s="216">
        <f>BK364</f>
        <v>0</v>
      </c>
      <c r="K364" s="212"/>
      <c r="L364" s="217"/>
      <c r="M364" s="218"/>
      <c r="N364" s="219"/>
      <c r="O364" s="219"/>
      <c r="P364" s="220">
        <f>P365+P378+P405</f>
        <v>0</v>
      </c>
      <c r="Q364" s="219"/>
      <c r="R364" s="220">
        <f>R365+R378+R405</f>
        <v>31.314149210000004</v>
      </c>
      <c r="S364" s="219"/>
      <c r="T364" s="221">
        <f>T365+T378+T405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2" t="s">
        <v>92</v>
      </c>
      <c r="AT364" s="223" t="s">
        <v>83</v>
      </c>
      <c r="AU364" s="223" t="s">
        <v>84</v>
      </c>
      <c r="AY364" s="222" t="s">
        <v>139</v>
      </c>
      <c r="BK364" s="224">
        <f>BK365+BK378+BK405</f>
        <v>0</v>
      </c>
    </row>
    <row r="365" s="12" customFormat="1" ht="22.8" customHeight="1">
      <c r="A365" s="12"/>
      <c r="B365" s="211"/>
      <c r="C365" s="212"/>
      <c r="D365" s="213" t="s">
        <v>83</v>
      </c>
      <c r="E365" s="225" t="s">
        <v>535</v>
      </c>
      <c r="F365" s="225" t="s">
        <v>536</v>
      </c>
      <c r="G365" s="212"/>
      <c r="H365" s="212"/>
      <c r="I365" s="215"/>
      <c r="J365" s="226">
        <f>BK365</f>
        <v>0</v>
      </c>
      <c r="K365" s="212"/>
      <c r="L365" s="217"/>
      <c r="M365" s="218"/>
      <c r="N365" s="219"/>
      <c r="O365" s="219"/>
      <c r="P365" s="220">
        <f>SUM(P366:P377)</f>
        <v>0</v>
      </c>
      <c r="Q365" s="219"/>
      <c r="R365" s="220">
        <f>SUM(R366:R377)</f>
        <v>0.108678</v>
      </c>
      <c r="S365" s="219"/>
      <c r="T365" s="221">
        <f>SUM(T366:T377)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22" t="s">
        <v>92</v>
      </c>
      <c r="AT365" s="223" t="s">
        <v>83</v>
      </c>
      <c r="AU365" s="223" t="s">
        <v>21</v>
      </c>
      <c r="AY365" s="222" t="s">
        <v>139</v>
      </c>
      <c r="BK365" s="224">
        <f>SUM(BK366:BK377)</f>
        <v>0</v>
      </c>
    </row>
    <row r="366" s="2" customFormat="1" ht="24.15" customHeight="1">
      <c r="A366" s="39"/>
      <c r="B366" s="40"/>
      <c r="C366" s="227" t="s">
        <v>537</v>
      </c>
      <c r="D366" s="227" t="s">
        <v>142</v>
      </c>
      <c r="E366" s="228" t="s">
        <v>538</v>
      </c>
      <c r="F366" s="229" t="s">
        <v>539</v>
      </c>
      <c r="G366" s="230" t="s">
        <v>362</v>
      </c>
      <c r="H366" s="231">
        <v>39.399999999999999</v>
      </c>
      <c r="I366" s="232"/>
      <c r="J366" s="233">
        <f>ROUND(I366*H366,2)</f>
        <v>0</v>
      </c>
      <c r="K366" s="229" t="s">
        <v>213</v>
      </c>
      <c r="L366" s="45"/>
      <c r="M366" s="234" t="s">
        <v>1</v>
      </c>
      <c r="N366" s="235" t="s">
        <v>49</v>
      </c>
      <c r="O366" s="92"/>
      <c r="P366" s="236">
        <f>O366*H366</f>
        <v>0</v>
      </c>
      <c r="Q366" s="236">
        <v>0.0016199999999999999</v>
      </c>
      <c r="R366" s="236">
        <f>Q366*H366</f>
        <v>0.063827999999999996</v>
      </c>
      <c r="S366" s="236">
        <v>0</v>
      </c>
      <c r="T366" s="23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330</v>
      </c>
      <c r="AT366" s="238" t="s">
        <v>142</v>
      </c>
      <c r="AU366" s="238" t="s">
        <v>92</v>
      </c>
      <c r="AY366" s="18" t="s">
        <v>139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21</v>
      </c>
      <c r="BK366" s="239">
        <f>ROUND(I366*H366,2)</f>
        <v>0</v>
      </c>
      <c r="BL366" s="18" t="s">
        <v>330</v>
      </c>
      <c r="BM366" s="238" t="s">
        <v>540</v>
      </c>
    </row>
    <row r="367" s="2" customFormat="1">
      <c r="A367" s="39"/>
      <c r="B367" s="40"/>
      <c r="C367" s="41"/>
      <c r="D367" s="240" t="s">
        <v>147</v>
      </c>
      <c r="E367" s="41"/>
      <c r="F367" s="241" t="s">
        <v>541</v>
      </c>
      <c r="G367" s="41"/>
      <c r="H367" s="41"/>
      <c r="I367" s="242"/>
      <c r="J367" s="41"/>
      <c r="K367" s="41"/>
      <c r="L367" s="45"/>
      <c r="M367" s="243"/>
      <c r="N367" s="244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147</v>
      </c>
      <c r="AU367" s="18" t="s">
        <v>92</v>
      </c>
    </row>
    <row r="368" s="2" customFormat="1">
      <c r="A368" s="39"/>
      <c r="B368" s="40"/>
      <c r="C368" s="41"/>
      <c r="D368" s="249" t="s">
        <v>216</v>
      </c>
      <c r="E368" s="41"/>
      <c r="F368" s="250" t="s">
        <v>542</v>
      </c>
      <c r="G368" s="41"/>
      <c r="H368" s="41"/>
      <c r="I368" s="242"/>
      <c r="J368" s="41"/>
      <c r="K368" s="41"/>
      <c r="L368" s="45"/>
      <c r="M368" s="243"/>
      <c r="N368" s="244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216</v>
      </c>
      <c r="AU368" s="18" t="s">
        <v>92</v>
      </c>
    </row>
    <row r="369" s="2" customFormat="1" ht="24.15" customHeight="1">
      <c r="A369" s="39"/>
      <c r="B369" s="40"/>
      <c r="C369" s="227" t="s">
        <v>543</v>
      </c>
      <c r="D369" s="227" t="s">
        <v>142</v>
      </c>
      <c r="E369" s="228" t="s">
        <v>544</v>
      </c>
      <c r="F369" s="229" t="s">
        <v>545</v>
      </c>
      <c r="G369" s="230" t="s">
        <v>313</v>
      </c>
      <c r="H369" s="231">
        <v>3</v>
      </c>
      <c r="I369" s="232"/>
      <c r="J369" s="233">
        <f>ROUND(I369*H369,2)</f>
        <v>0</v>
      </c>
      <c r="K369" s="229" t="s">
        <v>213</v>
      </c>
      <c r="L369" s="45"/>
      <c r="M369" s="234" t="s">
        <v>1</v>
      </c>
      <c r="N369" s="235" t="s">
        <v>49</v>
      </c>
      <c r="O369" s="92"/>
      <c r="P369" s="236">
        <f>O369*H369</f>
        <v>0</v>
      </c>
      <c r="Q369" s="236">
        <v>0.00025000000000000001</v>
      </c>
      <c r="R369" s="236">
        <f>Q369*H369</f>
        <v>0.00075000000000000002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330</v>
      </c>
      <c r="AT369" s="238" t="s">
        <v>142</v>
      </c>
      <c r="AU369" s="238" t="s">
        <v>92</v>
      </c>
      <c r="AY369" s="18" t="s">
        <v>139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21</v>
      </c>
      <c r="BK369" s="239">
        <f>ROUND(I369*H369,2)</f>
        <v>0</v>
      </c>
      <c r="BL369" s="18" t="s">
        <v>330</v>
      </c>
      <c r="BM369" s="238" t="s">
        <v>546</v>
      </c>
    </row>
    <row r="370" s="2" customFormat="1">
      <c r="A370" s="39"/>
      <c r="B370" s="40"/>
      <c r="C370" s="41"/>
      <c r="D370" s="240" t="s">
        <v>147</v>
      </c>
      <c r="E370" s="41"/>
      <c r="F370" s="241" t="s">
        <v>547</v>
      </c>
      <c r="G370" s="41"/>
      <c r="H370" s="41"/>
      <c r="I370" s="242"/>
      <c r="J370" s="41"/>
      <c r="K370" s="41"/>
      <c r="L370" s="45"/>
      <c r="M370" s="243"/>
      <c r="N370" s="244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147</v>
      </c>
      <c r="AU370" s="18" t="s">
        <v>92</v>
      </c>
    </row>
    <row r="371" s="2" customFormat="1">
      <c r="A371" s="39"/>
      <c r="B371" s="40"/>
      <c r="C371" s="41"/>
      <c r="D371" s="249" t="s">
        <v>216</v>
      </c>
      <c r="E371" s="41"/>
      <c r="F371" s="250" t="s">
        <v>548</v>
      </c>
      <c r="G371" s="41"/>
      <c r="H371" s="41"/>
      <c r="I371" s="242"/>
      <c r="J371" s="41"/>
      <c r="K371" s="41"/>
      <c r="L371" s="45"/>
      <c r="M371" s="243"/>
      <c r="N371" s="244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216</v>
      </c>
      <c r="AU371" s="18" t="s">
        <v>92</v>
      </c>
    </row>
    <row r="372" s="2" customFormat="1" ht="24.15" customHeight="1">
      <c r="A372" s="39"/>
      <c r="B372" s="40"/>
      <c r="C372" s="227" t="s">
        <v>549</v>
      </c>
      <c r="D372" s="227" t="s">
        <v>142</v>
      </c>
      <c r="E372" s="228" t="s">
        <v>550</v>
      </c>
      <c r="F372" s="229" t="s">
        <v>551</v>
      </c>
      <c r="G372" s="230" t="s">
        <v>362</v>
      </c>
      <c r="H372" s="231">
        <v>21</v>
      </c>
      <c r="I372" s="232"/>
      <c r="J372" s="233">
        <f>ROUND(I372*H372,2)</f>
        <v>0</v>
      </c>
      <c r="K372" s="229" t="s">
        <v>213</v>
      </c>
      <c r="L372" s="45"/>
      <c r="M372" s="234" t="s">
        <v>1</v>
      </c>
      <c r="N372" s="235" t="s">
        <v>49</v>
      </c>
      <c r="O372" s="92"/>
      <c r="P372" s="236">
        <f>O372*H372</f>
        <v>0</v>
      </c>
      <c r="Q372" s="236">
        <v>0.0020999999999999999</v>
      </c>
      <c r="R372" s="236">
        <f>Q372*H372</f>
        <v>0.0441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330</v>
      </c>
      <c r="AT372" s="238" t="s">
        <v>142</v>
      </c>
      <c r="AU372" s="238" t="s">
        <v>92</v>
      </c>
      <c r="AY372" s="18" t="s">
        <v>139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21</v>
      </c>
      <c r="BK372" s="239">
        <f>ROUND(I372*H372,2)</f>
        <v>0</v>
      </c>
      <c r="BL372" s="18" t="s">
        <v>330</v>
      </c>
      <c r="BM372" s="238" t="s">
        <v>552</v>
      </c>
    </row>
    <row r="373" s="2" customFormat="1">
      <c r="A373" s="39"/>
      <c r="B373" s="40"/>
      <c r="C373" s="41"/>
      <c r="D373" s="240" t="s">
        <v>147</v>
      </c>
      <c r="E373" s="41"/>
      <c r="F373" s="241" t="s">
        <v>553</v>
      </c>
      <c r="G373" s="41"/>
      <c r="H373" s="41"/>
      <c r="I373" s="242"/>
      <c r="J373" s="41"/>
      <c r="K373" s="41"/>
      <c r="L373" s="45"/>
      <c r="M373" s="243"/>
      <c r="N373" s="244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147</v>
      </c>
      <c r="AU373" s="18" t="s">
        <v>92</v>
      </c>
    </row>
    <row r="374" s="2" customFormat="1">
      <c r="A374" s="39"/>
      <c r="B374" s="40"/>
      <c r="C374" s="41"/>
      <c r="D374" s="249" t="s">
        <v>216</v>
      </c>
      <c r="E374" s="41"/>
      <c r="F374" s="250" t="s">
        <v>554</v>
      </c>
      <c r="G374" s="41"/>
      <c r="H374" s="41"/>
      <c r="I374" s="242"/>
      <c r="J374" s="41"/>
      <c r="K374" s="41"/>
      <c r="L374" s="45"/>
      <c r="M374" s="243"/>
      <c r="N374" s="244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216</v>
      </c>
      <c r="AU374" s="18" t="s">
        <v>92</v>
      </c>
    </row>
    <row r="375" s="2" customFormat="1" ht="24.15" customHeight="1">
      <c r="A375" s="39"/>
      <c r="B375" s="40"/>
      <c r="C375" s="227" t="s">
        <v>555</v>
      </c>
      <c r="D375" s="227" t="s">
        <v>142</v>
      </c>
      <c r="E375" s="228" t="s">
        <v>556</v>
      </c>
      <c r="F375" s="229" t="s">
        <v>557</v>
      </c>
      <c r="G375" s="230" t="s">
        <v>502</v>
      </c>
      <c r="H375" s="231">
        <v>0.109</v>
      </c>
      <c r="I375" s="232"/>
      <c r="J375" s="233">
        <f>ROUND(I375*H375,2)</f>
        <v>0</v>
      </c>
      <c r="K375" s="229" t="s">
        <v>213</v>
      </c>
      <c r="L375" s="45"/>
      <c r="M375" s="234" t="s">
        <v>1</v>
      </c>
      <c r="N375" s="235" t="s">
        <v>49</v>
      </c>
      <c r="O375" s="92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8" t="s">
        <v>330</v>
      </c>
      <c r="AT375" s="238" t="s">
        <v>142</v>
      </c>
      <c r="AU375" s="238" t="s">
        <v>92</v>
      </c>
      <c r="AY375" s="18" t="s">
        <v>139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8" t="s">
        <v>21</v>
      </c>
      <c r="BK375" s="239">
        <f>ROUND(I375*H375,2)</f>
        <v>0</v>
      </c>
      <c r="BL375" s="18" t="s">
        <v>330</v>
      </c>
      <c r="BM375" s="238" t="s">
        <v>558</v>
      </c>
    </row>
    <row r="376" s="2" customFormat="1">
      <c r="A376" s="39"/>
      <c r="B376" s="40"/>
      <c r="C376" s="41"/>
      <c r="D376" s="240" t="s">
        <v>147</v>
      </c>
      <c r="E376" s="41"/>
      <c r="F376" s="241" t="s">
        <v>559</v>
      </c>
      <c r="G376" s="41"/>
      <c r="H376" s="41"/>
      <c r="I376" s="242"/>
      <c r="J376" s="41"/>
      <c r="K376" s="41"/>
      <c r="L376" s="45"/>
      <c r="M376" s="243"/>
      <c r="N376" s="244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147</v>
      </c>
      <c r="AU376" s="18" t="s">
        <v>92</v>
      </c>
    </row>
    <row r="377" s="2" customFormat="1">
      <c r="A377" s="39"/>
      <c r="B377" s="40"/>
      <c r="C377" s="41"/>
      <c r="D377" s="249" t="s">
        <v>216</v>
      </c>
      <c r="E377" s="41"/>
      <c r="F377" s="250" t="s">
        <v>560</v>
      </c>
      <c r="G377" s="41"/>
      <c r="H377" s="41"/>
      <c r="I377" s="242"/>
      <c r="J377" s="41"/>
      <c r="K377" s="41"/>
      <c r="L377" s="45"/>
      <c r="M377" s="243"/>
      <c r="N377" s="24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216</v>
      </c>
      <c r="AU377" s="18" t="s">
        <v>92</v>
      </c>
    </row>
    <row r="378" s="12" customFormat="1" ht="22.8" customHeight="1">
      <c r="A378" s="12"/>
      <c r="B378" s="211"/>
      <c r="C378" s="212"/>
      <c r="D378" s="213" t="s">
        <v>83</v>
      </c>
      <c r="E378" s="225" t="s">
        <v>561</v>
      </c>
      <c r="F378" s="225" t="s">
        <v>562</v>
      </c>
      <c r="G378" s="212"/>
      <c r="H378" s="212"/>
      <c r="I378" s="215"/>
      <c r="J378" s="226">
        <f>BK378</f>
        <v>0</v>
      </c>
      <c r="K378" s="212"/>
      <c r="L378" s="217"/>
      <c r="M378" s="218"/>
      <c r="N378" s="219"/>
      <c r="O378" s="219"/>
      <c r="P378" s="220">
        <f>SUM(P379:P404)</f>
        <v>0</v>
      </c>
      <c r="Q378" s="219"/>
      <c r="R378" s="220">
        <f>SUM(R379:R404)</f>
        <v>30.936028600000004</v>
      </c>
      <c r="S378" s="219"/>
      <c r="T378" s="221">
        <f>SUM(T379:T404)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2" t="s">
        <v>92</v>
      </c>
      <c r="AT378" s="223" t="s">
        <v>83</v>
      </c>
      <c r="AU378" s="223" t="s">
        <v>21</v>
      </c>
      <c r="AY378" s="222" t="s">
        <v>139</v>
      </c>
      <c r="BK378" s="224">
        <f>SUM(BK379:BK404)</f>
        <v>0</v>
      </c>
    </row>
    <row r="379" s="2" customFormat="1" ht="24.15" customHeight="1">
      <c r="A379" s="39"/>
      <c r="B379" s="40"/>
      <c r="C379" s="227" t="s">
        <v>563</v>
      </c>
      <c r="D379" s="227" t="s">
        <v>142</v>
      </c>
      <c r="E379" s="228" t="s">
        <v>564</v>
      </c>
      <c r="F379" s="229" t="s">
        <v>565</v>
      </c>
      <c r="G379" s="230" t="s">
        <v>566</v>
      </c>
      <c r="H379" s="231">
        <v>17274</v>
      </c>
      <c r="I379" s="232"/>
      <c r="J379" s="233">
        <f>ROUND(I379*H379,2)</f>
        <v>0</v>
      </c>
      <c r="K379" s="229" t="s">
        <v>1</v>
      </c>
      <c r="L379" s="45"/>
      <c r="M379" s="234" t="s">
        <v>1</v>
      </c>
      <c r="N379" s="235" t="s">
        <v>49</v>
      </c>
      <c r="O379" s="92"/>
      <c r="P379" s="236">
        <f>O379*H379</f>
        <v>0</v>
      </c>
      <c r="Q379" s="236">
        <v>0.001</v>
      </c>
      <c r="R379" s="236">
        <f>Q379*H379</f>
        <v>17.274000000000001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330</v>
      </c>
      <c r="AT379" s="238" t="s">
        <v>142</v>
      </c>
      <c r="AU379" s="238" t="s">
        <v>92</v>
      </c>
      <c r="AY379" s="18" t="s">
        <v>139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21</v>
      </c>
      <c r="BK379" s="239">
        <f>ROUND(I379*H379,2)</f>
        <v>0</v>
      </c>
      <c r="BL379" s="18" t="s">
        <v>330</v>
      </c>
      <c r="BM379" s="238" t="s">
        <v>567</v>
      </c>
    </row>
    <row r="380" s="2" customFormat="1">
      <c r="A380" s="39"/>
      <c r="B380" s="40"/>
      <c r="C380" s="41"/>
      <c r="D380" s="240" t="s">
        <v>147</v>
      </c>
      <c r="E380" s="41"/>
      <c r="F380" s="241" t="s">
        <v>565</v>
      </c>
      <c r="G380" s="41"/>
      <c r="H380" s="41"/>
      <c r="I380" s="242"/>
      <c r="J380" s="41"/>
      <c r="K380" s="41"/>
      <c r="L380" s="45"/>
      <c r="M380" s="243"/>
      <c r="N380" s="244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147</v>
      </c>
      <c r="AU380" s="18" t="s">
        <v>92</v>
      </c>
    </row>
    <row r="381" s="2" customFormat="1" ht="24.15" customHeight="1">
      <c r="A381" s="39"/>
      <c r="B381" s="40"/>
      <c r="C381" s="227" t="s">
        <v>568</v>
      </c>
      <c r="D381" s="227" t="s">
        <v>142</v>
      </c>
      <c r="E381" s="228" t="s">
        <v>569</v>
      </c>
      <c r="F381" s="229" t="s">
        <v>570</v>
      </c>
      <c r="G381" s="230" t="s">
        <v>257</v>
      </c>
      <c r="H381" s="231">
        <v>198</v>
      </c>
      <c r="I381" s="232"/>
      <c r="J381" s="233">
        <f>ROUND(I381*H381,2)</f>
        <v>0</v>
      </c>
      <c r="K381" s="229" t="s">
        <v>1</v>
      </c>
      <c r="L381" s="45"/>
      <c r="M381" s="234" t="s">
        <v>1</v>
      </c>
      <c r="N381" s="235" t="s">
        <v>49</v>
      </c>
      <c r="O381" s="92"/>
      <c r="P381" s="236">
        <f>O381*H381</f>
        <v>0</v>
      </c>
      <c r="Q381" s="236">
        <v>0.01</v>
      </c>
      <c r="R381" s="236">
        <f>Q381*H381</f>
        <v>1.98</v>
      </c>
      <c r="S381" s="236">
        <v>0</v>
      </c>
      <c r="T381" s="23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8" t="s">
        <v>330</v>
      </c>
      <c r="AT381" s="238" t="s">
        <v>142</v>
      </c>
      <c r="AU381" s="238" t="s">
        <v>92</v>
      </c>
      <c r="AY381" s="18" t="s">
        <v>139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8" t="s">
        <v>21</v>
      </c>
      <c r="BK381" s="239">
        <f>ROUND(I381*H381,2)</f>
        <v>0</v>
      </c>
      <c r="BL381" s="18" t="s">
        <v>330</v>
      </c>
      <c r="BM381" s="238" t="s">
        <v>571</v>
      </c>
    </row>
    <row r="382" s="2" customFormat="1">
      <c r="A382" s="39"/>
      <c r="B382" s="40"/>
      <c r="C382" s="41"/>
      <c r="D382" s="240" t="s">
        <v>147</v>
      </c>
      <c r="E382" s="41"/>
      <c r="F382" s="241" t="s">
        <v>570</v>
      </c>
      <c r="G382" s="41"/>
      <c r="H382" s="41"/>
      <c r="I382" s="242"/>
      <c r="J382" s="41"/>
      <c r="K382" s="41"/>
      <c r="L382" s="45"/>
      <c r="M382" s="243"/>
      <c r="N382" s="244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147</v>
      </c>
      <c r="AU382" s="18" t="s">
        <v>92</v>
      </c>
    </row>
    <row r="383" s="15" customFormat="1">
      <c r="A383" s="15"/>
      <c r="B383" s="273"/>
      <c r="C383" s="274"/>
      <c r="D383" s="240" t="s">
        <v>218</v>
      </c>
      <c r="E383" s="275" t="s">
        <v>1</v>
      </c>
      <c r="F383" s="276" t="s">
        <v>572</v>
      </c>
      <c r="G383" s="274"/>
      <c r="H383" s="275" t="s">
        <v>1</v>
      </c>
      <c r="I383" s="277"/>
      <c r="J383" s="274"/>
      <c r="K383" s="274"/>
      <c r="L383" s="278"/>
      <c r="M383" s="279"/>
      <c r="N383" s="280"/>
      <c r="O383" s="280"/>
      <c r="P383" s="280"/>
      <c r="Q383" s="280"/>
      <c r="R383" s="280"/>
      <c r="S383" s="280"/>
      <c r="T383" s="281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2" t="s">
        <v>218</v>
      </c>
      <c r="AU383" s="282" t="s">
        <v>92</v>
      </c>
      <c r="AV383" s="15" t="s">
        <v>21</v>
      </c>
      <c r="AW383" s="15" t="s">
        <v>39</v>
      </c>
      <c r="AX383" s="15" t="s">
        <v>84</v>
      </c>
      <c r="AY383" s="282" t="s">
        <v>139</v>
      </c>
    </row>
    <row r="384" s="15" customFormat="1">
      <c r="A384" s="15"/>
      <c r="B384" s="273"/>
      <c r="C384" s="274"/>
      <c r="D384" s="240" t="s">
        <v>218</v>
      </c>
      <c r="E384" s="275" t="s">
        <v>1</v>
      </c>
      <c r="F384" s="276" t="s">
        <v>573</v>
      </c>
      <c r="G384" s="274"/>
      <c r="H384" s="275" t="s">
        <v>1</v>
      </c>
      <c r="I384" s="277"/>
      <c r="J384" s="274"/>
      <c r="K384" s="274"/>
      <c r="L384" s="278"/>
      <c r="M384" s="279"/>
      <c r="N384" s="280"/>
      <c r="O384" s="280"/>
      <c r="P384" s="280"/>
      <c r="Q384" s="280"/>
      <c r="R384" s="280"/>
      <c r="S384" s="280"/>
      <c r="T384" s="28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82" t="s">
        <v>218</v>
      </c>
      <c r="AU384" s="282" t="s">
        <v>92</v>
      </c>
      <c r="AV384" s="15" t="s">
        <v>21</v>
      </c>
      <c r="AW384" s="15" t="s">
        <v>39</v>
      </c>
      <c r="AX384" s="15" t="s">
        <v>84</v>
      </c>
      <c r="AY384" s="282" t="s">
        <v>139</v>
      </c>
    </row>
    <row r="385" s="13" customFormat="1">
      <c r="A385" s="13"/>
      <c r="B385" s="251"/>
      <c r="C385" s="252"/>
      <c r="D385" s="240" t="s">
        <v>218</v>
      </c>
      <c r="E385" s="253" t="s">
        <v>1</v>
      </c>
      <c r="F385" s="254" t="s">
        <v>574</v>
      </c>
      <c r="G385" s="252"/>
      <c r="H385" s="255">
        <v>198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218</v>
      </c>
      <c r="AU385" s="261" t="s">
        <v>92</v>
      </c>
      <c r="AV385" s="13" t="s">
        <v>92</v>
      </c>
      <c r="AW385" s="13" t="s">
        <v>39</v>
      </c>
      <c r="AX385" s="13" t="s">
        <v>84</v>
      </c>
      <c r="AY385" s="261" t="s">
        <v>139</v>
      </c>
    </row>
    <row r="386" s="14" customFormat="1">
      <c r="A386" s="14"/>
      <c r="B386" s="262"/>
      <c r="C386" s="263"/>
      <c r="D386" s="240" t="s">
        <v>218</v>
      </c>
      <c r="E386" s="264" t="s">
        <v>1</v>
      </c>
      <c r="F386" s="265" t="s">
        <v>220</v>
      </c>
      <c r="G386" s="263"/>
      <c r="H386" s="266">
        <v>198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2" t="s">
        <v>218</v>
      </c>
      <c r="AU386" s="272" t="s">
        <v>92</v>
      </c>
      <c r="AV386" s="14" t="s">
        <v>138</v>
      </c>
      <c r="AW386" s="14" t="s">
        <v>39</v>
      </c>
      <c r="AX386" s="14" t="s">
        <v>21</v>
      </c>
      <c r="AY386" s="272" t="s">
        <v>139</v>
      </c>
    </row>
    <row r="387" s="2" customFormat="1" ht="24.15" customHeight="1">
      <c r="A387" s="39"/>
      <c r="B387" s="40"/>
      <c r="C387" s="227" t="s">
        <v>575</v>
      </c>
      <c r="D387" s="227" t="s">
        <v>142</v>
      </c>
      <c r="E387" s="228" t="s">
        <v>576</v>
      </c>
      <c r="F387" s="229" t="s">
        <v>577</v>
      </c>
      <c r="G387" s="230" t="s">
        <v>257</v>
      </c>
      <c r="H387" s="231">
        <v>111.42</v>
      </c>
      <c r="I387" s="232"/>
      <c r="J387" s="233">
        <f>ROUND(I387*H387,2)</f>
        <v>0</v>
      </c>
      <c r="K387" s="229" t="s">
        <v>1</v>
      </c>
      <c r="L387" s="45"/>
      <c r="M387" s="234" t="s">
        <v>1</v>
      </c>
      <c r="N387" s="235" t="s">
        <v>49</v>
      </c>
      <c r="O387" s="92"/>
      <c r="P387" s="236">
        <f>O387*H387</f>
        <v>0</v>
      </c>
      <c r="Q387" s="236">
        <v>0.01</v>
      </c>
      <c r="R387" s="236">
        <f>Q387*H387</f>
        <v>1.1142000000000001</v>
      </c>
      <c r="S387" s="236">
        <v>0</v>
      </c>
      <c r="T387" s="23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8" t="s">
        <v>330</v>
      </c>
      <c r="AT387" s="238" t="s">
        <v>142</v>
      </c>
      <c r="AU387" s="238" t="s">
        <v>92</v>
      </c>
      <c r="AY387" s="18" t="s">
        <v>139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8" t="s">
        <v>21</v>
      </c>
      <c r="BK387" s="239">
        <f>ROUND(I387*H387,2)</f>
        <v>0</v>
      </c>
      <c r="BL387" s="18" t="s">
        <v>330</v>
      </c>
      <c r="BM387" s="238" t="s">
        <v>578</v>
      </c>
    </row>
    <row r="388" s="2" customFormat="1">
      <c r="A388" s="39"/>
      <c r="B388" s="40"/>
      <c r="C388" s="41"/>
      <c r="D388" s="240" t="s">
        <v>147</v>
      </c>
      <c r="E388" s="41"/>
      <c r="F388" s="241" t="s">
        <v>577</v>
      </c>
      <c r="G388" s="41"/>
      <c r="H388" s="41"/>
      <c r="I388" s="242"/>
      <c r="J388" s="41"/>
      <c r="K388" s="41"/>
      <c r="L388" s="45"/>
      <c r="M388" s="243"/>
      <c r="N388" s="244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147</v>
      </c>
      <c r="AU388" s="18" t="s">
        <v>92</v>
      </c>
    </row>
    <row r="389" s="15" customFormat="1">
      <c r="A389" s="15"/>
      <c r="B389" s="273"/>
      <c r="C389" s="274"/>
      <c r="D389" s="240" t="s">
        <v>218</v>
      </c>
      <c r="E389" s="275" t="s">
        <v>1</v>
      </c>
      <c r="F389" s="276" t="s">
        <v>572</v>
      </c>
      <c r="G389" s="274"/>
      <c r="H389" s="275" t="s">
        <v>1</v>
      </c>
      <c r="I389" s="277"/>
      <c r="J389" s="274"/>
      <c r="K389" s="274"/>
      <c r="L389" s="278"/>
      <c r="M389" s="279"/>
      <c r="N389" s="280"/>
      <c r="O389" s="280"/>
      <c r="P389" s="280"/>
      <c r="Q389" s="280"/>
      <c r="R389" s="280"/>
      <c r="S389" s="280"/>
      <c r="T389" s="28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82" t="s">
        <v>218</v>
      </c>
      <c r="AU389" s="282" t="s">
        <v>92</v>
      </c>
      <c r="AV389" s="15" t="s">
        <v>21</v>
      </c>
      <c r="AW389" s="15" t="s">
        <v>39</v>
      </c>
      <c r="AX389" s="15" t="s">
        <v>84</v>
      </c>
      <c r="AY389" s="282" t="s">
        <v>139</v>
      </c>
    </row>
    <row r="390" s="13" customFormat="1">
      <c r="A390" s="13"/>
      <c r="B390" s="251"/>
      <c r="C390" s="252"/>
      <c r="D390" s="240" t="s">
        <v>218</v>
      </c>
      <c r="E390" s="253" t="s">
        <v>1</v>
      </c>
      <c r="F390" s="254" t="s">
        <v>579</v>
      </c>
      <c r="G390" s="252"/>
      <c r="H390" s="255">
        <v>62.399999999999999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218</v>
      </c>
      <c r="AU390" s="261" t="s">
        <v>92</v>
      </c>
      <c r="AV390" s="13" t="s">
        <v>92</v>
      </c>
      <c r="AW390" s="13" t="s">
        <v>39</v>
      </c>
      <c r="AX390" s="13" t="s">
        <v>84</v>
      </c>
      <c r="AY390" s="261" t="s">
        <v>139</v>
      </c>
    </row>
    <row r="391" s="13" customFormat="1">
      <c r="A391" s="13"/>
      <c r="B391" s="251"/>
      <c r="C391" s="252"/>
      <c r="D391" s="240" t="s">
        <v>218</v>
      </c>
      <c r="E391" s="253" t="s">
        <v>1</v>
      </c>
      <c r="F391" s="254" t="s">
        <v>580</v>
      </c>
      <c r="G391" s="252"/>
      <c r="H391" s="255">
        <v>49.020000000000003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218</v>
      </c>
      <c r="AU391" s="261" t="s">
        <v>92</v>
      </c>
      <c r="AV391" s="13" t="s">
        <v>92</v>
      </c>
      <c r="AW391" s="13" t="s">
        <v>39</v>
      </c>
      <c r="AX391" s="13" t="s">
        <v>84</v>
      </c>
      <c r="AY391" s="261" t="s">
        <v>139</v>
      </c>
    </row>
    <row r="392" s="14" customFormat="1">
      <c r="A392" s="14"/>
      <c r="B392" s="262"/>
      <c r="C392" s="263"/>
      <c r="D392" s="240" t="s">
        <v>218</v>
      </c>
      <c r="E392" s="264" t="s">
        <v>1</v>
      </c>
      <c r="F392" s="265" t="s">
        <v>220</v>
      </c>
      <c r="G392" s="263"/>
      <c r="H392" s="266">
        <v>111.42</v>
      </c>
      <c r="I392" s="267"/>
      <c r="J392" s="263"/>
      <c r="K392" s="263"/>
      <c r="L392" s="268"/>
      <c r="M392" s="269"/>
      <c r="N392" s="270"/>
      <c r="O392" s="270"/>
      <c r="P392" s="270"/>
      <c r="Q392" s="270"/>
      <c r="R392" s="270"/>
      <c r="S392" s="270"/>
      <c r="T392" s="27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2" t="s">
        <v>218</v>
      </c>
      <c r="AU392" s="272" t="s">
        <v>92</v>
      </c>
      <c r="AV392" s="14" t="s">
        <v>138</v>
      </c>
      <c r="AW392" s="14" t="s">
        <v>39</v>
      </c>
      <c r="AX392" s="14" t="s">
        <v>21</v>
      </c>
      <c r="AY392" s="272" t="s">
        <v>139</v>
      </c>
    </row>
    <row r="393" s="2" customFormat="1" ht="24.15" customHeight="1">
      <c r="A393" s="39"/>
      <c r="B393" s="40"/>
      <c r="C393" s="227" t="s">
        <v>581</v>
      </c>
      <c r="D393" s="227" t="s">
        <v>142</v>
      </c>
      <c r="E393" s="228" t="s">
        <v>582</v>
      </c>
      <c r="F393" s="229" t="s">
        <v>583</v>
      </c>
      <c r="G393" s="230" t="s">
        <v>257</v>
      </c>
      <c r="H393" s="231">
        <v>551.60000000000002</v>
      </c>
      <c r="I393" s="232"/>
      <c r="J393" s="233">
        <f>ROUND(I393*H393,2)</f>
        <v>0</v>
      </c>
      <c r="K393" s="229" t="s">
        <v>213</v>
      </c>
      <c r="L393" s="45"/>
      <c r="M393" s="234" t="s">
        <v>1</v>
      </c>
      <c r="N393" s="235" t="s">
        <v>49</v>
      </c>
      <c r="O393" s="92"/>
      <c r="P393" s="236">
        <f>O393*H393</f>
        <v>0</v>
      </c>
      <c r="Q393" s="236">
        <v>0.00011849999999999999</v>
      </c>
      <c r="R393" s="236">
        <f>Q393*H393</f>
        <v>0.065364599999999995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330</v>
      </c>
      <c r="AT393" s="238" t="s">
        <v>142</v>
      </c>
      <c r="AU393" s="238" t="s">
        <v>92</v>
      </c>
      <c r="AY393" s="18" t="s">
        <v>139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21</v>
      </c>
      <c r="BK393" s="239">
        <f>ROUND(I393*H393,2)</f>
        <v>0</v>
      </c>
      <c r="BL393" s="18" t="s">
        <v>330</v>
      </c>
      <c r="BM393" s="238" t="s">
        <v>584</v>
      </c>
    </row>
    <row r="394" s="2" customFormat="1">
      <c r="A394" s="39"/>
      <c r="B394" s="40"/>
      <c r="C394" s="41"/>
      <c r="D394" s="240" t="s">
        <v>147</v>
      </c>
      <c r="E394" s="41"/>
      <c r="F394" s="241" t="s">
        <v>585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147</v>
      </c>
      <c r="AU394" s="18" t="s">
        <v>92</v>
      </c>
    </row>
    <row r="395" s="2" customFormat="1">
      <c r="A395" s="39"/>
      <c r="B395" s="40"/>
      <c r="C395" s="41"/>
      <c r="D395" s="249" t="s">
        <v>216</v>
      </c>
      <c r="E395" s="41"/>
      <c r="F395" s="250" t="s">
        <v>586</v>
      </c>
      <c r="G395" s="41"/>
      <c r="H395" s="41"/>
      <c r="I395" s="242"/>
      <c r="J395" s="41"/>
      <c r="K395" s="41"/>
      <c r="L395" s="45"/>
      <c r="M395" s="243"/>
      <c r="N395" s="244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216</v>
      </c>
      <c r="AU395" s="18" t="s">
        <v>92</v>
      </c>
    </row>
    <row r="396" s="15" customFormat="1">
      <c r="A396" s="15"/>
      <c r="B396" s="273"/>
      <c r="C396" s="274"/>
      <c r="D396" s="240" t="s">
        <v>218</v>
      </c>
      <c r="E396" s="275" t="s">
        <v>1</v>
      </c>
      <c r="F396" s="276" t="s">
        <v>587</v>
      </c>
      <c r="G396" s="274"/>
      <c r="H396" s="275" t="s">
        <v>1</v>
      </c>
      <c r="I396" s="277"/>
      <c r="J396" s="274"/>
      <c r="K396" s="274"/>
      <c r="L396" s="278"/>
      <c r="M396" s="279"/>
      <c r="N396" s="280"/>
      <c r="O396" s="280"/>
      <c r="P396" s="280"/>
      <c r="Q396" s="280"/>
      <c r="R396" s="280"/>
      <c r="S396" s="280"/>
      <c r="T396" s="281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82" t="s">
        <v>218</v>
      </c>
      <c r="AU396" s="282" t="s">
        <v>92</v>
      </c>
      <c r="AV396" s="15" t="s">
        <v>21</v>
      </c>
      <c r="AW396" s="15" t="s">
        <v>39</v>
      </c>
      <c r="AX396" s="15" t="s">
        <v>84</v>
      </c>
      <c r="AY396" s="282" t="s">
        <v>139</v>
      </c>
    </row>
    <row r="397" s="13" customFormat="1">
      <c r="A397" s="13"/>
      <c r="B397" s="251"/>
      <c r="C397" s="252"/>
      <c r="D397" s="240" t="s">
        <v>218</v>
      </c>
      <c r="E397" s="253" t="s">
        <v>1</v>
      </c>
      <c r="F397" s="254" t="s">
        <v>588</v>
      </c>
      <c r="G397" s="252"/>
      <c r="H397" s="255">
        <v>551.60000000000002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1" t="s">
        <v>218</v>
      </c>
      <c r="AU397" s="261" t="s">
        <v>92</v>
      </c>
      <c r="AV397" s="13" t="s">
        <v>92</v>
      </c>
      <c r="AW397" s="13" t="s">
        <v>39</v>
      </c>
      <c r="AX397" s="13" t="s">
        <v>84</v>
      </c>
      <c r="AY397" s="261" t="s">
        <v>139</v>
      </c>
    </row>
    <row r="398" s="14" customFormat="1">
      <c r="A398" s="14"/>
      <c r="B398" s="262"/>
      <c r="C398" s="263"/>
      <c r="D398" s="240" t="s">
        <v>218</v>
      </c>
      <c r="E398" s="264" t="s">
        <v>1</v>
      </c>
      <c r="F398" s="265" t="s">
        <v>220</v>
      </c>
      <c r="G398" s="263"/>
      <c r="H398" s="266">
        <v>551.60000000000002</v>
      </c>
      <c r="I398" s="267"/>
      <c r="J398" s="263"/>
      <c r="K398" s="263"/>
      <c r="L398" s="268"/>
      <c r="M398" s="269"/>
      <c r="N398" s="270"/>
      <c r="O398" s="270"/>
      <c r="P398" s="270"/>
      <c r="Q398" s="270"/>
      <c r="R398" s="270"/>
      <c r="S398" s="270"/>
      <c r="T398" s="27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2" t="s">
        <v>218</v>
      </c>
      <c r="AU398" s="272" t="s">
        <v>92</v>
      </c>
      <c r="AV398" s="14" t="s">
        <v>138</v>
      </c>
      <c r="AW398" s="14" t="s">
        <v>39</v>
      </c>
      <c r="AX398" s="14" t="s">
        <v>21</v>
      </c>
      <c r="AY398" s="272" t="s">
        <v>139</v>
      </c>
    </row>
    <row r="399" s="2" customFormat="1" ht="21.75" customHeight="1">
      <c r="A399" s="39"/>
      <c r="B399" s="40"/>
      <c r="C399" s="283" t="s">
        <v>589</v>
      </c>
      <c r="D399" s="283" t="s">
        <v>278</v>
      </c>
      <c r="E399" s="284" t="s">
        <v>590</v>
      </c>
      <c r="F399" s="285" t="s">
        <v>591</v>
      </c>
      <c r="G399" s="286" t="s">
        <v>257</v>
      </c>
      <c r="H399" s="287">
        <v>617.79200000000003</v>
      </c>
      <c r="I399" s="288"/>
      <c r="J399" s="289">
        <f>ROUND(I399*H399,2)</f>
        <v>0</v>
      </c>
      <c r="K399" s="285" t="s">
        <v>1</v>
      </c>
      <c r="L399" s="290"/>
      <c r="M399" s="291" t="s">
        <v>1</v>
      </c>
      <c r="N399" s="292" t="s">
        <v>49</v>
      </c>
      <c r="O399" s="92"/>
      <c r="P399" s="236">
        <f>O399*H399</f>
        <v>0</v>
      </c>
      <c r="Q399" s="236">
        <v>0.017000000000000001</v>
      </c>
      <c r="R399" s="236">
        <f>Q399*H399</f>
        <v>10.502464000000002</v>
      </c>
      <c r="S399" s="236">
        <v>0</v>
      </c>
      <c r="T399" s="23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8" t="s">
        <v>437</v>
      </c>
      <c r="AT399" s="238" t="s">
        <v>278</v>
      </c>
      <c r="AU399" s="238" t="s">
        <v>92</v>
      </c>
      <c r="AY399" s="18" t="s">
        <v>139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8" t="s">
        <v>21</v>
      </c>
      <c r="BK399" s="239">
        <f>ROUND(I399*H399,2)</f>
        <v>0</v>
      </c>
      <c r="BL399" s="18" t="s">
        <v>330</v>
      </c>
      <c r="BM399" s="238" t="s">
        <v>592</v>
      </c>
    </row>
    <row r="400" s="13" customFormat="1">
      <c r="A400" s="13"/>
      <c r="B400" s="251"/>
      <c r="C400" s="252"/>
      <c r="D400" s="240" t="s">
        <v>218</v>
      </c>
      <c r="E400" s="253" t="s">
        <v>1</v>
      </c>
      <c r="F400" s="254" t="s">
        <v>593</v>
      </c>
      <c r="G400" s="252"/>
      <c r="H400" s="255">
        <v>617.79200000000003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218</v>
      </c>
      <c r="AU400" s="261" t="s">
        <v>92</v>
      </c>
      <c r="AV400" s="13" t="s">
        <v>92</v>
      </c>
      <c r="AW400" s="13" t="s">
        <v>39</v>
      </c>
      <c r="AX400" s="13" t="s">
        <v>84</v>
      </c>
      <c r="AY400" s="261" t="s">
        <v>139</v>
      </c>
    </row>
    <row r="401" s="14" customFormat="1">
      <c r="A401" s="14"/>
      <c r="B401" s="262"/>
      <c r="C401" s="263"/>
      <c r="D401" s="240" t="s">
        <v>218</v>
      </c>
      <c r="E401" s="264" t="s">
        <v>1</v>
      </c>
      <c r="F401" s="265" t="s">
        <v>220</v>
      </c>
      <c r="G401" s="263"/>
      <c r="H401" s="266">
        <v>617.79200000000003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218</v>
      </c>
      <c r="AU401" s="272" t="s">
        <v>92</v>
      </c>
      <c r="AV401" s="14" t="s">
        <v>138</v>
      </c>
      <c r="AW401" s="14" t="s">
        <v>39</v>
      </c>
      <c r="AX401" s="14" t="s">
        <v>21</v>
      </c>
      <c r="AY401" s="272" t="s">
        <v>139</v>
      </c>
    </row>
    <row r="402" s="2" customFormat="1" ht="24.15" customHeight="1">
      <c r="A402" s="39"/>
      <c r="B402" s="40"/>
      <c r="C402" s="227" t="s">
        <v>594</v>
      </c>
      <c r="D402" s="227" t="s">
        <v>142</v>
      </c>
      <c r="E402" s="228" t="s">
        <v>595</v>
      </c>
      <c r="F402" s="229" t="s">
        <v>596</v>
      </c>
      <c r="G402" s="230" t="s">
        <v>502</v>
      </c>
      <c r="H402" s="231">
        <v>30.936</v>
      </c>
      <c r="I402" s="232"/>
      <c r="J402" s="233">
        <f>ROUND(I402*H402,2)</f>
        <v>0</v>
      </c>
      <c r="K402" s="229" t="s">
        <v>213</v>
      </c>
      <c r="L402" s="45"/>
      <c r="M402" s="234" t="s">
        <v>1</v>
      </c>
      <c r="N402" s="235" t="s">
        <v>49</v>
      </c>
      <c r="O402" s="92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330</v>
      </c>
      <c r="AT402" s="238" t="s">
        <v>142</v>
      </c>
      <c r="AU402" s="238" t="s">
        <v>92</v>
      </c>
      <c r="AY402" s="18" t="s">
        <v>139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21</v>
      </c>
      <c r="BK402" s="239">
        <f>ROUND(I402*H402,2)</f>
        <v>0</v>
      </c>
      <c r="BL402" s="18" t="s">
        <v>330</v>
      </c>
      <c r="BM402" s="238" t="s">
        <v>597</v>
      </c>
    </row>
    <row r="403" s="2" customFormat="1">
      <c r="A403" s="39"/>
      <c r="B403" s="40"/>
      <c r="C403" s="41"/>
      <c r="D403" s="240" t="s">
        <v>147</v>
      </c>
      <c r="E403" s="41"/>
      <c r="F403" s="241" t="s">
        <v>598</v>
      </c>
      <c r="G403" s="41"/>
      <c r="H403" s="41"/>
      <c r="I403" s="242"/>
      <c r="J403" s="41"/>
      <c r="K403" s="41"/>
      <c r="L403" s="45"/>
      <c r="M403" s="243"/>
      <c r="N403" s="244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147</v>
      </c>
      <c r="AU403" s="18" t="s">
        <v>92</v>
      </c>
    </row>
    <row r="404" s="2" customFormat="1">
      <c r="A404" s="39"/>
      <c r="B404" s="40"/>
      <c r="C404" s="41"/>
      <c r="D404" s="249" t="s">
        <v>216</v>
      </c>
      <c r="E404" s="41"/>
      <c r="F404" s="250" t="s">
        <v>599</v>
      </c>
      <c r="G404" s="41"/>
      <c r="H404" s="41"/>
      <c r="I404" s="242"/>
      <c r="J404" s="41"/>
      <c r="K404" s="41"/>
      <c r="L404" s="45"/>
      <c r="M404" s="243"/>
      <c r="N404" s="244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216</v>
      </c>
      <c r="AU404" s="18" t="s">
        <v>92</v>
      </c>
    </row>
    <row r="405" s="12" customFormat="1" ht="22.8" customHeight="1">
      <c r="A405" s="12"/>
      <c r="B405" s="211"/>
      <c r="C405" s="212"/>
      <c r="D405" s="213" t="s">
        <v>83</v>
      </c>
      <c r="E405" s="225" t="s">
        <v>600</v>
      </c>
      <c r="F405" s="225" t="s">
        <v>601</v>
      </c>
      <c r="G405" s="212"/>
      <c r="H405" s="212"/>
      <c r="I405" s="215"/>
      <c r="J405" s="226">
        <f>BK405</f>
        <v>0</v>
      </c>
      <c r="K405" s="212"/>
      <c r="L405" s="217"/>
      <c r="M405" s="218"/>
      <c r="N405" s="219"/>
      <c r="O405" s="219"/>
      <c r="P405" s="220">
        <f>SUM(P406:P435)</f>
        <v>0</v>
      </c>
      <c r="Q405" s="219"/>
      <c r="R405" s="220">
        <f>SUM(R406:R435)</f>
        <v>0.26944260999999997</v>
      </c>
      <c r="S405" s="219"/>
      <c r="T405" s="221">
        <f>SUM(T406:T435)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22" t="s">
        <v>92</v>
      </c>
      <c r="AT405" s="223" t="s">
        <v>83</v>
      </c>
      <c r="AU405" s="223" t="s">
        <v>21</v>
      </c>
      <c r="AY405" s="222" t="s">
        <v>139</v>
      </c>
      <c r="BK405" s="224">
        <f>SUM(BK406:BK435)</f>
        <v>0</v>
      </c>
    </row>
    <row r="406" s="2" customFormat="1" ht="24.15" customHeight="1">
      <c r="A406" s="39"/>
      <c r="B406" s="40"/>
      <c r="C406" s="227" t="s">
        <v>602</v>
      </c>
      <c r="D406" s="227" t="s">
        <v>142</v>
      </c>
      <c r="E406" s="228" t="s">
        <v>603</v>
      </c>
      <c r="F406" s="229" t="s">
        <v>604</v>
      </c>
      <c r="G406" s="230" t="s">
        <v>257</v>
      </c>
      <c r="H406" s="231">
        <v>55.439999999999998</v>
      </c>
      <c r="I406" s="232"/>
      <c r="J406" s="233">
        <f>ROUND(I406*H406,2)</f>
        <v>0</v>
      </c>
      <c r="K406" s="229" t="s">
        <v>213</v>
      </c>
      <c r="L406" s="45"/>
      <c r="M406" s="234" t="s">
        <v>1</v>
      </c>
      <c r="N406" s="235" t="s">
        <v>49</v>
      </c>
      <c r="O406" s="92"/>
      <c r="P406" s="236">
        <f>O406*H406</f>
        <v>0</v>
      </c>
      <c r="Q406" s="236">
        <v>0.00021000000000000001</v>
      </c>
      <c r="R406" s="236">
        <f>Q406*H406</f>
        <v>0.011642400000000001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330</v>
      </c>
      <c r="AT406" s="238" t="s">
        <v>142</v>
      </c>
      <c r="AU406" s="238" t="s">
        <v>92</v>
      </c>
      <c r="AY406" s="18" t="s">
        <v>139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21</v>
      </c>
      <c r="BK406" s="239">
        <f>ROUND(I406*H406,2)</f>
        <v>0</v>
      </c>
      <c r="BL406" s="18" t="s">
        <v>330</v>
      </c>
      <c r="BM406" s="238" t="s">
        <v>605</v>
      </c>
    </row>
    <row r="407" s="2" customFormat="1">
      <c r="A407" s="39"/>
      <c r="B407" s="40"/>
      <c r="C407" s="41"/>
      <c r="D407" s="240" t="s">
        <v>147</v>
      </c>
      <c r="E407" s="41"/>
      <c r="F407" s="241" t="s">
        <v>604</v>
      </c>
      <c r="G407" s="41"/>
      <c r="H407" s="41"/>
      <c r="I407" s="242"/>
      <c r="J407" s="41"/>
      <c r="K407" s="41"/>
      <c r="L407" s="45"/>
      <c r="M407" s="243"/>
      <c r="N407" s="244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147</v>
      </c>
      <c r="AU407" s="18" t="s">
        <v>92</v>
      </c>
    </row>
    <row r="408" s="2" customFormat="1">
      <c r="A408" s="39"/>
      <c r="B408" s="40"/>
      <c r="C408" s="41"/>
      <c r="D408" s="249" t="s">
        <v>216</v>
      </c>
      <c r="E408" s="41"/>
      <c r="F408" s="250" t="s">
        <v>606</v>
      </c>
      <c r="G408" s="41"/>
      <c r="H408" s="41"/>
      <c r="I408" s="242"/>
      <c r="J408" s="41"/>
      <c r="K408" s="41"/>
      <c r="L408" s="45"/>
      <c r="M408" s="243"/>
      <c r="N408" s="24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216</v>
      </c>
      <c r="AU408" s="18" t="s">
        <v>92</v>
      </c>
    </row>
    <row r="409" s="15" customFormat="1">
      <c r="A409" s="15"/>
      <c r="B409" s="273"/>
      <c r="C409" s="274"/>
      <c r="D409" s="240" t="s">
        <v>218</v>
      </c>
      <c r="E409" s="275" t="s">
        <v>1</v>
      </c>
      <c r="F409" s="276" t="s">
        <v>321</v>
      </c>
      <c r="G409" s="274"/>
      <c r="H409" s="275" t="s">
        <v>1</v>
      </c>
      <c r="I409" s="277"/>
      <c r="J409" s="274"/>
      <c r="K409" s="274"/>
      <c r="L409" s="278"/>
      <c r="M409" s="279"/>
      <c r="N409" s="280"/>
      <c r="O409" s="280"/>
      <c r="P409" s="280"/>
      <c r="Q409" s="280"/>
      <c r="R409" s="280"/>
      <c r="S409" s="280"/>
      <c r="T409" s="28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2" t="s">
        <v>218</v>
      </c>
      <c r="AU409" s="282" t="s">
        <v>92</v>
      </c>
      <c r="AV409" s="15" t="s">
        <v>21</v>
      </c>
      <c r="AW409" s="15" t="s">
        <v>39</v>
      </c>
      <c r="AX409" s="15" t="s">
        <v>84</v>
      </c>
      <c r="AY409" s="282" t="s">
        <v>139</v>
      </c>
    </row>
    <row r="410" s="15" customFormat="1">
      <c r="A410" s="15"/>
      <c r="B410" s="273"/>
      <c r="C410" s="274"/>
      <c r="D410" s="240" t="s">
        <v>218</v>
      </c>
      <c r="E410" s="275" t="s">
        <v>1</v>
      </c>
      <c r="F410" s="276" t="s">
        <v>607</v>
      </c>
      <c r="G410" s="274"/>
      <c r="H410" s="275" t="s">
        <v>1</v>
      </c>
      <c r="I410" s="277"/>
      <c r="J410" s="274"/>
      <c r="K410" s="274"/>
      <c r="L410" s="278"/>
      <c r="M410" s="279"/>
      <c r="N410" s="280"/>
      <c r="O410" s="280"/>
      <c r="P410" s="280"/>
      <c r="Q410" s="280"/>
      <c r="R410" s="280"/>
      <c r="S410" s="280"/>
      <c r="T410" s="28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2" t="s">
        <v>218</v>
      </c>
      <c r="AU410" s="282" t="s">
        <v>92</v>
      </c>
      <c r="AV410" s="15" t="s">
        <v>21</v>
      </c>
      <c r="AW410" s="15" t="s">
        <v>39</v>
      </c>
      <c r="AX410" s="15" t="s">
        <v>84</v>
      </c>
      <c r="AY410" s="282" t="s">
        <v>139</v>
      </c>
    </row>
    <row r="411" s="13" customFormat="1">
      <c r="A411" s="13"/>
      <c r="B411" s="251"/>
      <c r="C411" s="252"/>
      <c r="D411" s="240" t="s">
        <v>218</v>
      </c>
      <c r="E411" s="253" t="s">
        <v>1</v>
      </c>
      <c r="F411" s="254" t="s">
        <v>608</v>
      </c>
      <c r="G411" s="252"/>
      <c r="H411" s="255">
        <v>12.24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218</v>
      </c>
      <c r="AU411" s="261" t="s">
        <v>92</v>
      </c>
      <c r="AV411" s="13" t="s">
        <v>92</v>
      </c>
      <c r="AW411" s="13" t="s">
        <v>39</v>
      </c>
      <c r="AX411" s="13" t="s">
        <v>84</v>
      </c>
      <c r="AY411" s="261" t="s">
        <v>139</v>
      </c>
    </row>
    <row r="412" s="15" customFormat="1">
      <c r="A412" s="15"/>
      <c r="B412" s="273"/>
      <c r="C412" s="274"/>
      <c r="D412" s="240" t="s">
        <v>218</v>
      </c>
      <c r="E412" s="275" t="s">
        <v>1</v>
      </c>
      <c r="F412" s="276" t="s">
        <v>609</v>
      </c>
      <c r="G412" s="274"/>
      <c r="H412" s="275" t="s">
        <v>1</v>
      </c>
      <c r="I412" s="277"/>
      <c r="J412" s="274"/>
      <c r="K412" s="274"/>
      <c r="L412" s="278"/>
      <c r="M412" s="279"/>
      <c r="N412" s="280"/>
      <c r="O412" s="280"/>
      <c r="P412" s="280"/>
      <c r="Q412" s="280"/>
      <c r="R412" s="280"/>
      <c r="S412" s="280"/>
      <c r="T412" s="281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2" t="s">
        <v>218</v>
      </c>
      <c r="AU412" s="282" t="s">
        <v>92</v>
      </c>
      <c r="AV412" s="15" t="s">
        <v>21</v>
      </c>
      <c r="AW412" s="15" t="s">
        <v>39</v>
      </c>
      <c r="AX412" s="15" t="s">
        <v>84</v>
      </c>
      <c r="AY412" s="282" t="s">
        <v>139</v>
      </c>
    </row>
    <row r="413" s="13" customFormat="1">
      <c r="A413" s="13"/>
      <c r="B413" s="251"/>
      <c r="C413" s="252"/>
      <c r="D413" s="240" t="s">
        <v>218</v>
      </c>
      <c r="E413" s="253" t="s">
        <v>1</v>
      </c>
      <c r="F413" s="254" t="s">
        <v>610</v>
      </c>
      <c r="G413" s="252"/>
      <c r="H413" s="255">
        <v>43.200000000000003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1" t="s">
        <v>218</v>
      </c>
      <c r="AU413" s="261" t="s">
        <v>92</v>
      </c>
      <c r="AV413" s="13" t="s">
        <v>92</v>
      </c>
      <c r="AW413" s="13" t="s">
        <v>39</v>
      </c>
      <c r="AX413" s="13" t="s">
        <v>84</v>
      </c>
      <c r="AY413" s="261" t="s">
        <v>139</v>
      </c>
    </row>
    <row r="414" s="14" customFormat="1">
      <c r="A414" s="14"/>
      <c r="B414" s="262"/>
      <c r="C414" s="263"/>
      <c r="D414" s="240" t="s">
        <v>218</v>
      </c>
      <c r="E414" s="264" t="s">
        <v>1</v>
      </c>
      <c r="F414" s="265" t="s">
        <v>220</v>
      </c>
      <c r="G414" s="263"/>
      <c r="H414" s="266">
        <v>55.439999999999998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2" t="s">
        <v>218</v>
      </c>
      <c r="AU414" s="272" t="s">
        <v>92</v>
      </c>
      <c r="AV414" s="14" t="s">
        <v>138</v>
      </c>
      <c r="AW414" s="14" t="s">
        <v>39</v>
      </c>
      <c r="AX414" s="14" t="s">
        <v>21</v>
      </c>
      <c r="AY414" s="272" t="s">
        <v>139</v>
      </c>
    </row>
    <row r="415" s="2" customFormat="1" ht="24.15" customHeight="1">
      <c r="A415" s="39"/>
      <c r="B415" s="40"/>
      <c r="C415" s="227" t="s">
        <v>611</v>
      </c>
      <c r="D415" s="227" t="s">
        <v>142</v>
      </c>
      <c r="E415" s="228" t="s">
        <v>612</v>
      </c>
      <c r="F415" s="229" t="s">
        <v>613</v>
      </c>
      <c r="G415" s="230" t="s">
        <v>257</v>
      </c>
      <c r="H415" s="231">
        <v>628.78099999999995</v>
      </c>
      <c r="I415" s="232"/>
      <c r="J415" s="233">
        <f>ROUND(I415*H415,2)</f>
        <v>0</v>
      </c>
      <c r="K415" s="229" t="s">
        <v>213</v>
      </c>
      <c r="L415" s="45"/>
      <c r="M415" s="234" t="s">
        <v>1</v>
      </c>
      <c r="N415" s="235" t="s">
        <v>49</v>
      </c>
      <c r="O415" s="92"/>
      <c r="P415" s="236">
        <f>O415*H415</f>
        <v>0</v>
      </c>
      <c r="Q415" s="236">
        <v>0.00017000000000000001</v>
      </c>
      <c r="R415" s="236">
        <f>Q415*H415</f>
        <v>0.10689277</v>
      </c>
      <c r="S415" s="236">
        <v>0</v>
      </c>
      <c r="T415" s="23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8" t="s">
        <v>330</v>
      </c>
      <c r="AT415" s="238" t="s">
        <v>142</v>
      </c>
      <c r="AU415" s="238" t="s">
        <v>92</v>
      </c>
      <c r="AY415" s="18" t="s">
        <v>139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8" t="s">
        <v>21</v>
      </c>
      <c r="BK415" s="239">
        <f>ROUND(I415*H415,2)</f>
        <v>0</v>
      </c>
      <c r="BL415" s="18" t="s">
        <v>330</v>
      </c>
      <c r="BM415" s="238" t="s">
        <v>614</v>
      </c>
    </row>
    <row r="416" s="2" customFormat="1">
      <c r="A416" s="39"/>
      <c r="B416" s="40"/>
      <c r="C416" s="41"/>
      <c r="D416" s="240" t="s">
        <v>147</v>
      </c>
      <c r="E416" s="41"/>
      <c r="F416" s="241" t="s">
        <v>615</v>
      </c>
      <c r="G416" s="41"/>
      <c r="H416" s="41"/>
      <c r="I416" s="242"/>
      <c r="J416" s="41"/>
      <c r="K416" s="41"/>
      <c r="L416" s="45"/>
      <c r="M416" s="243"/>
      <c r="N416" s="244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147</v>
      </c>
      <c r="AU416" s="18" t="s">
        <v>92</v>
      </c>
    </row>
    <row r="417" s="2" customFormat="1">
      <c r="A417" s="39"/>
      <c r="B417" s="40"/>
      <c r="C417" s="41"/>
      <c r="D417" s="249" t="s">
        <v>216</v>
      </c>
      <c r="E417" s="41"/>
      <c r="F417" s="250" t="s">
        <v>616</v>
      </c>
      <c r="G417" s="41"/>
      <c r="H417" s="41"/>
      <c r="I417" s="242"/>
      <c r="J417" s="41"/>
      <c r="K417" s="41"/>
      <c r="L417" s="45"/>
      <c r="M417" s="243"/>
      <c r="N417" s="24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216</v>
      </c>
      <c r="AU417" s="18" t="s">
        <v>92</v>
      </c>
    </row>
    <row r="418" s="15" customFormat="1">
      <c r="A418" s="15"/>
      <c r="B418" s="273"/>
      <c r="C418" s="274"/>
      <c r="D418" s="240" t="s">
        <v>218</v>
      </c>
      <c r="E418" s="275" t="s">
        <v>1</v>
      </c>
      <c r="F418" s="276" t="s">
        <v>617</v>
      </c>
      <c r="G418" s="274"/>
      <c r="H418" s="275" t="s">
        <v>1</v>
      </c>
      <c r="I418" s="277"/>
      <c r="J418" s="274"/>
      <c r="K418" s="274"/>
      <c r="L418" s="278"/>
      <c r="M418" s="279"/>
      <c r="N418" s="280"/>
      <c r="O418" s="280"/>
      <c r="P418" s="280"/>
      <c r="Q418" s="280"/>
      <c r="R418" s="280"/>
      <c r="S418" s="280"/>
      <c r="T418" s="28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2" t="s">
        <v>218</v>
      </c>
      <c r="AU418" s="282" t="s">
        <v>92</v>
      </c>
      <c r="AV418" s="15" t="s">
        <v>21</v>
      </c>
      <c r="AW418" s="15" t="s">
        <v>39</v>
      </c>
      <c r="AX418" s="15" t="s">
        <v>84</v>
      </c>
      <c r="AY418" s="282" t="s">
        <v>139</v>
      </c>
    </row>
    <row r="419" s="13" customFormat="1">
      <c r="A419" s="13"/>
      <c r="B419" s="251"/>
      <c r="C419" s="252"/>
      <c r="D419" s="240" t="s">
        <v>218</v>
      </c>
      <c r="E419" s="253" t="s">
        <v>1</v>
      </c>
      <c r="F419" s="254" t="s">
        <v>618</v>
      </c>
      <c r="G419" s="252"/>
      <c r="H419" s="255">
        <v>225.792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218</v>
      </c>
      <c r="AU419" s="261" t="s">
        <v>92</v>
      </c>
      <c r="AV419" s="13" t="s">
        <v>92</v>
      </c>
      <c r="AW419" s="13" t="s">
        <v>39</v>
      </c>
      <c r="AX419" s="13" t="s">
        <v>84</v>
      </c>
      <c r="AY419" s="261" t="s">
        <v>139</v>
      </c>
    </row>
    <row r="420" s="13" customFormat="1">
      <c r="A420" s="13"/>
      <c r="B420" s="251"/>
      <c r="C420" s="252"/>
      <c r="D420" s="240" t="s">
        <v>218</v>
      </c>
      <c r="E420" s="253" t="s">
        <v>1</v>
      </c>
      <c r="F420" s="254" t="s">
        <v>619</v>
      </c>
      <c r="G420" s="252"/>
      <c r="H420" s="255">
        <v>215.03999999999999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218</v>
      </c>
      <c r="AU420" s="261" t="s">
        <v>92</v>
      </c>
      <c r="AV420" s="13" t="s">
        <v>92</v>
      </c>
      <c r="AW420" s="13" t="s">
        <v>39</v>
      </c>
      <c r="AX420" s="13" t="s">
        <v>84</v>
      </c>
      <c r="AY420" s="261" t="s">
        <v>139</v>
      </c>
    </row>
    <row r="421" s="13" customFormat="1">
      <c r="A421" s="13"/>
      <c r="B421" s="251"/>
      <c r="C421" s="252"/>
      <c r="D421" s="240" t="s">
        <v>218</v>
      </c>
      <c r="E421" s="253" t="s">
        <v>1</v>
      </c>
      <c r="F421" s="254" t="s">
        <v>620</v>
      </c>
      <c r="G421" s="252"/>
      <c r="H421" s="255">
        <v>21.707999999999998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218</v>
      </c>
      <c r="AU421" s="261" t="s">
        <v>92</v>
      </c>
      <c r="AV421" s="13" t="s">
        <v>92</v>
      </c>
      <c r="AW421" s="13" t="s">
        <v>39</v>
      </c>
      <c r="AX421" s="13" t="s">
        <v>84</v>
      </c>
      <c r="AY421" s="261" t="s">
        <v>139</v>
      </c>
    </row>
    <row r="422" s="13" customFormat="1">
      <c r="A422" s="13"/>
      <c r="B422" s="251"/>
      <c r="C422" s="252"/>
      <c r="D422" s="240" t="s">
        <v>218</v>
      </c>
      <c r="E422" s="253" t="s">
        <v>1</v>
      </c>
      <c r="F422" s="254" t="s">
        <v>621</v>
      </c>
      <c r="G422" s="252"/>
      <c r="H422" s="255">
        <v>16.192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1" t="s">
        <v>218</v>
      </c>
      <c r="AU422" s="261" t="s">
        <v>92</v>
      </c>
      <c r="AV422" s="13" t="s">
        <v>92</v>
      </c>
      <c r="AW422" s="13" t="s">
        <v>39</v>
      </c>
      <c r="AX422" s="13" t="s">
        <v>84</v>
      </c>
      <c r="AY422" s="261" t="s">
        <v>139</v>
      </c>
    </row>
    <row r="423" s="13" customFormat="1">
      <c r="A423" s="13"/>
      <c r="B423" s="251"/>
      <c r="C423" s="252"/>
      <c r="D423" s="240" t="s">
        <v>218</v>
      </c>
      <c r="E423" s="253" t="s">
        <v>1</v>
      </c>
      <c r="F423" s="254" t="s">
        <v>622</v>
      </c>
      <c r="G423" s="252"/>
      <c r="H423" s="255">
        <v>40.192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218</v>
      </c>
      <c r="AU423" s="261" t="s">
        <v>92</v>
      </c>
      <c r="AV423" s="13" t="s">
        <v>92</v>
      </c>
      <c r="AW423" s="13" t="s">
        <v>39</v>
      </c>
      <c r="AX423" s="13" t="s">
        <v>84</v>
      </c>
      <c r="AY423" s="261" t="s">
        <v>139</v>
      </c>
    </row>
    <row r="424" s="13" customFormat="1">
      <c r="A424" s="13"/>
      <c r="B424" s="251"/>
      <c r="C424" s="252"/>
      <c r="D424" s="240" t="s">
        <v>218</v>
      </c>
      <c r="E424" s="253" t="s">
        <v>1</v>
      </c>
      <c r="F424" s="254" t="s">
        <v>623</v>
      </c>
      <c r="G424" s="252"/>
      <c r="H424" s="255">
        <v>42.006999999999998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218</v>
      </c>
      <c r="AU424" s="261" t="s">
        <v>92</v>
      </c>
      <c r="AV424" s="13" t="s">
        <v>92</v>
      </c>
      <c r="AW424" s="13" t="s">
        <v>39</v>
      </c>
      <c r="AX424" s="13" t="s">
        <v>84</v>
      </c>
      <c r="AY424" s="261" t="s">
        <v>139</v>
      </c>
    </row>
    <row r="425" s="13" customFormat="1">
      <c r="A425" s="13"/>
      <c r="B425" s="251"/>
      <c r="C425" s="252"/>
      <c r="D425" s="240" t="s">
        <v>218</v>
      </c>
      <c r="E425" s="253" t="s">
        <v>1</v>
      </c>
      <c r="F425" s="254" t="s">
        <v>624</v>
      </c>
      <c r="G425" s="252"/>
      <c r="H425" s="255">
        <v>6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218</v>
      </c>
      <c r="AU425" s="261" t="s">
        <v>92</v>
      </c>
      <c r="AV425" s="13" t="s">
        <v>92</v>
      </c>
      <c r="AW425" s="13" t="s">
        <v>39</v>
      </c>
      <c r="AX425" s="13" t="s">
        <v>84</v>
      </c>
      <c r="AY425" s="261" t="s">
        <v>139</v>
      </c>
    </row>
    <row r="426" s="13" customFormat="1">
      <c r="A426" s="13"/>
      <c r="B426" s="251"/>
      <c r="C426" s="252"/>
      <c r="D426" s="240" t="s">
        <v>218</v>
      </c>
      <c r="E426" s="253" t="s">
        <v>1</v>
      </c>
      <c r="F426" s="254" t="s">
        <v>625</v>
      </c>
      <c r="G426" s="252"/>
      <c r="H426" s="255">
        <v>4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218</v>
      </c>
      <c r="AU426" s="261" t="s">
        <v>92</v>
      </c>
      <c r="AV426" s="13" t="s">
        <v>92</v>
      </c>
      <c r="AW426" s="13" t="s">
        <v>39</v>
      </c>
      <c r="AX426" s="13" t="s">
        <v>84</v>
      </c>
      <c r="AY426" s="261" t="s">
        <v>139</v>
      </c>
    </row>
    <row r="427" s="13" customFormat="1">
      <c r="A427" s="13"/>
      <c r="B427" s="251"/>
      <c r="C427" s="252"/>
      <c r="D427" s="240" t="s">
        <v>218</v>
      </c>
      <c r="E427" s="253" t="s">
        <v>1</v>
      </c>
      <c r="F427" s="254" t="s">
        <v>626</v>
      </c>
      <c r="G427" s="252"/>
      <c r="H427" s="255">
        <v>0.68799999999999994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1" t="s">
        <v>218</v>
      </c>
      <c r="AU427" s="261" t="s">
        <v>92</v>
      </c>
      <c r="AV427" s="13" t="s">
        <v>92</v>
      </c>
      <c r="AW427" s="13" t="s">
        <v>39</v>
      </c>
      <c r="AX427" s="13" t="s">
        <v>84</v>
      </c>
      <c r="AY427" s="261" t="s">
        <v>139</v>
      </c>
    </row>
    <row r="428" s="16" customFormat="1">
      <c r="A428" s="16"/>
      <c r="B428" s="293"/>
      <c r="C428" s="294"/>
      <c r="D428" s="240" t="s">
        <v>218</v>
      </c>
      <c r="E428" s="295" t="s">
        <v>1</v>
      </c>
      <c r="F428" s="296" t="s">
        <v>299</v>
      </c>
      <c r="G428" s="294"/>
      <c r="H428" s="297">
        <v>571.61900000000003</v>
      </c>
      <c r="I428" s="298"/>
      <c r="J428" s="294"/>
      <c r="K428" s="294"/>
      <c r="L428" s="299"/>
      <c r="M428" s="300"/>
      <c r="N428" s="301"/>
      <c r="O428" s="301"/>
      <c r="P428" s="301"/>
      <c r="Q428" s="301"/>
      <c r="R428" s="301"/>
      <c r="S428" s="301"/>
      <c r="T428" s="302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303" t="s">
        <v>218</v>
      </c>
      <c r="AU428" s="303" t="s">
        <v>92</v>
      </c>
      <c r="AV428" s="16" t="s">
        <v>153</v>
      </c>
      <c r="AW428" s="16" t="s">
        <v>39</v>
      </c>
      <c r="AX428" s="16" t="s">
        <v>84</v>
      </c>
      <c r="AY428" s="303" t="s">
        <v>139</v>
      </c>
    </row>
    <row r="429" s="13" customFormat="1">
      <c r="A429" s="13"/>
      <c r="B429" s="251"/>
      <c r="C429" s="252"/>
      <c r="D429" s="240" t="s">
        <v>218</v>
      </c>
      <c r="E429" s="253" t="s">
        <v>1</v>
      </c>
      <c r="F429" s="254" t="s">
        <v>627</v>
      </c>
      <c r="G429" s="252"/>
      <c r="H429" s="255">
        <v>57.161999999999999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218</v>
      </c>
      <c r="AU429" s="261" t="s">
        <v>92</v>
      </c>
      <c r="AV429" s="13" t="s">
        <v>92</v>
      </c>
      <c r="AW429" s="13" t="s">
        <v>39</v>
      </c>
      <c r="AX429" s="13" t="s">
        <v>84</v>
      </c>
      <c r="AY429" s="261" t="s">
        <v>139</v>
      </c>
    </row>
    <row r="430" s="14" customFormat="1">
      <c r="A430" s="14"/>
      <c r="B430" s="262"/>
      <c r="C430" s="263"/>
      <c r="D430" s="240" t="s">
        <v>218</v>
      </c>
      <c r="E430" s="264" t="s">
        <v>1</v>
      </c>
      <c r="F430" s="265" t="s">
        <v>220</v>
      </c>
      <c r="G430" s="263"/>
      <c r="H430" s="266">
        <v>628.78099999999995</v>
      </c>
      <c r="I430" s="267"/>
      <c r="J430" s="263"/>
      <c r="K430" s="263"/>
      <c r="L430" s="268"/>
      <c r="M430" s="269"/>
      <c r="N430" s="270"/>
      <c r="O430" s="270"/>
      <c r="P430" s="270"/>
      <c r="Q430" s="270"/>
      <c r="R430" s="270"/>
      <c r="S430" s="270"/>
      <c r="T430" s="27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2" t="s">
        <v>218</v>
      </c>
      <c r="AU430" s="272" t="s">
        <v>92</v>
      </c>
      <c r="AV430" s="14" t="s">
        <v>138</v>
      </c>
      <c r="AW430" s="14" t="s">
        <v>39</v>
      </c>
      <c r="AX430" s="14" t="s">
        <v>21</v>
      </c>
      <c r="AY430" s="272" t="s">
        <v>139</v>
      </c>
    </row>
    <row r="431" s="2" customFormat="1" ht="24.15" customHeight="1">
      <c r="A431" s="39"/>
      <c r="B431" s="40"/>
      <c r="C431" s="227" t="s">
        <v>628</v>
      </c>
      <c r="D431" s="227" t="s">
        <v>142</v>
      </c>
      <c r="E431" s="228" t="s">
        <v>629</v>
      </c>
      <c r="F431" s="229" t="s">
        <v>630</v>
      </c>
      <c r="G431" s="230" t="s">
        <v>257</v>
      </c>
      <c r="H431" s="231">
        <v>1257.5619999999999</v>
      </c>
      <c r="I431" s="232"/>
      <c r="J431" s="233">
        <f>ROUND(I431*H431,2)</f>
        <v>0</v>
      </c>
      <c r="K431" s="229" t="s">
        <v>213</v>
      </c>
      <c r="L431" s="45"/>
      <c r="M431" s="234" t="s">
        <v>1</v>
      </c>
      <c r="N431" s="235" t="s">
        <v>49</v>
      </c>
      <c r="O431" s="92"/>
      <c r="P431" s="236">
        <f>O431*H431</f>
        <v>0</v>
      </c>
      <c r="Q431" s="236">
        <v>0.00012</v>
      </c>
      <c r="R431" s="236">
        <f>Q431*H431</f>
        <v>0.15090744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330</v>
      </c>
      <c r="AT431" s="238" t="s">
        <v>142</v>
      </c>
      <c r="AU431" s="238" t="s">
        <v>92</v>
      </c>
      <c r="AY431" s="18" t="s">
        <v>139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21</v>
      </c>
      <c r="BK431" s="239">
        <f>ROUND(I431*H431,2)</f>
        <v>0</v>
      </c>
      <c r="BL431" s="18" t="s">
        <v>330</v>
      </c>
      <c r="BM431" s="238" t="s">
        <v>631</v>
      </c>
    </row>
    <row r="432" s="2" customFormat="1">
      <c r="A432" s="39"/>
      <c r="B432" s="40"/>
      <c r="C432" s="41"/>
      <c r="D432" s="240" t="s">
        <v>147</v>
      </c>
      <c r="E432" s="41"/>
      <c r="F432" s="241" t="s">
        <v>632</v>
      </c>
      <c r="G432" s="41"/>
      <c r="H432" s="41"/>
      <c r="I432" s="242"/>
      <c r="J432" s="41"/>
      <c r="K432" s="41"/>
      <c r="L432" s="45"/>
      <c r="M432" s="243"/>
      <c r="N432" s="244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147</v>
      </c>
      <c r="AU432" s="18" t="s">
        <v>92</v>
      </c>
    </row>
    <row r="433" s="2" customFormat="1">
      <c r="A433" s="39"/>
      <c r="B433" s="40"/>
      <c r="C433" s="41"/>
      <c r="D433" s="249" t="s">
        <v>216</v>
      </c>
      <c r="E433" s="41"/>
      <c r="F433" s="250" t="s">
        <v>633</v>
      </c>
      <c r="G433" s="41"/>
      <c r="H433" s="41"/>
      <c r="I433" s="242"/>
      <c r="J433" s="41"/>
      <c r="K433" s="41"/>
      <c r="L433" s="45"/>
      <c r="M433" s="243"/>
      <c r="N433" s="244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216</v>
      </c>
      <c r="AU433" s="18" t="s">
        <v>92</v>
      </c>
    </row>
    <row r="434" s="13" customFormat="1">
      <c r="A434" s="13"/>
      <c r="B434" s="251"/>
      <c r="C434" s="252"/>
      <c r="D434" s="240" t="s">
        <v>218</v>
      </c>
      <c r="E434" s="253" t="s">
        <v>1</v>
      </c>
      <c r="F434" s="254" t="s">
        <v>634</v>
      </c>
      <c r="G434" s="252"/>
      <c r="H434" s="255">
        <v>1257.5619999999999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218</v>
      </c>
      <c r="AU434" s="261" t="s">
        <v>92</v>
      </c>
      <c r="AV434" s="13" t="s">
        <v>92</v>
      </c>
      <c r="AW434" s="13" t="s">
        <v>39</v>
      </c>
      <c r="AX434" s="13" t="s">
        <v>84</v>
      </c>
      <c r="AY434" s="261" t="s">
        <v>139</v>
      </c>
    </row>
    <row r="435" s="14" customFormat="1">
      <c r="A435" s="14"/>
      <c r="B435" s="262"/>
      <c r="C435" s="263"/>
      <c r="D435" s="240" t="s">
        <v>218</v>
      </c>
      <c r="E435" s="264" t="s">
        <v>1</v>
      </c>
      <c r="F435" s="265" t="s">
        <v>220</v>
      </c>
      <c r="G435" s="263"/>
      <c r="H435" s="266">
        <v>1257.5619999999999</v>
      </c>
      <c r="I435" s="267"/>
      <c r="J435" s="263"/>
      <c r="K435" s="263"/>
      <c r="L435" s="268"/>
      <c r="M435" s="304"/>
      <c r="N435" s="305"/>
      <c r="O435" s="305"/>
      <c r="P435" s="305"/>
      <c r="Q435" s="305"/>
      <c r="R435" s="305"/>
      <c r="S435" s="305"/>
      <c r="T435" s="30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2" t="s">
        <v>218</v>
      </c>
      <c r="AU435" s="272" t="s">
        <v>92</v>
      </c>
      <c r="AV435" s="14" t="s">
        <v>138</v>
      </c>
      <c r="AW435" s="14" t="s">
        <v>39</v>
      </c>
      <c r="AX435" s="14" t="s">
        <v>21</v>
      </c>
      <c r="AY435" s="272" t="s">
        <v>139</v>
      </c>
    </row>
    <row r="436" s="2" customFormat="1" ht="6.96" customHeight="1">
      <c r="A436" s="39"/>
      <c r="B436" s="67"/>
      <c r="C436" s="68"/>
      <c r="D436" s="68"/>
      <c r="E436" s="68"/>
      <c r="F436" s="68"/>
      <c r="G436" s="68"/>
      <c r="H436" s="68"/>
      <c r="I436" s="68"/>
      <c r="J436" s="68"/>
      <c r="K436" s="68"/>
      <c r="L436" s="45"/>
      <c r="M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</row>
  </sheetData>
  <sheetProtection sheet="1" autoFilter="0" formatColumns="0" formatRows="0" objects="1" scenarios="1" spinCount="100000" saltValue="xdMPF/foLoZV+hMcJ2+CMduvQTboEY7v4FlihxdLHIMHwzcnns4LzWbmezdHKw5G/cyqajhlbVHAA5Ze6OP9Jg==" hashValue="1/8Jhsb+GjdEpIGcOjYWkSWsauYeAnRL1ahn2w/K6oZwwSXLAFNecMQVn3e9/eEb1+6dhSbsx0hTkhXihjve6g==" algorithmName="SHA-512" password="CC35"/>
  <autoFilter ref="C132:K4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hyperlinks>
    <hyperlink ref="F138" r:id="rId1" display="https://podminky.urs.cz/item/CS_URS_2024_01/131351104"/>
    <hyperlink ref="F143" r:id="rId2" display="https://podminky.urs.cz/item/CS_URS_2024_01/132351103"/>
    <hyperlink ref="F153" r:id="rId3" display="https://podminky.urs.cz/item/CS_URS_2024_01/162351123"/>
    <hyperlink ref="F160" r:id="rId4" display="https://podminky.urs.cz/item/CS_URS_2024_01/171151103"/>
    <hyperlink ref="F163" r:id="rId5" display="https://podminky.urs.cz/item/CS_URS_2024_01/174151102"/>
    <hyperlink ref="F173" r:id="rId6" display="https://podminky.urs.cz/item/CS_URS_2024_01/181951114"/>
    <hyperlink ref="F178" r:id="rId7" display="https://podminky.urs.cz/item/CS_URS_2024_01/043154000"/>
    <hyperlink ref="F193" r:id="rId8" display="https://podminky.urs.cz/item/CS_URS_2024_01/274313611"/>
    <hyperlink ref="F222" r:id="rId9" display="https://podminky.urs.cz/item/CS_URS_2024_01/319202321"/>
    <hyperlink ref="F229" r:id="rId10" display="https://podminky.urs.cz/item/CS_URS_2024_01/564861111"/>
    <hyperlink ref="F232" r:id="rId11" display="https://podminky.urs.cz/item/CS_URS_2024_01/565155121"/>
    <hyperlink ref="F235" r:id="rId12" display="https://podminky.urs.cz/item/CS_URS_2024_01/567122113"/>
    <hyperlink ref="F238" r:id="rId13" display="https://podminky.urs.cz/item/CS_URS_2024_01/573111113"/>
    <hyperlink ref="F241" r:id="rId14" display="https://podminky.urs.cz/item/CS_URS_2024_01/573211112"/>
    <hyperlink ref="F244" r:id="rId15" display="https://podminky.urs.cz/item/CS_URS_2024_01/577134121"/>
    <hyperlink ref="F247" r:id="rId16" display="https://podminky.urs.cz/item/CS_URS_2024_01/919121122"/>
    <hyperlink ref="F253" r:id="rId17" display="https://podminky.urs.cz/item/CS_URS_2024_01/622135002"/>
    <hyperlink ref="F256" r:id="rId18" display="https://podminky.urs.cz/item/CS_URS_2024_01/622135092"/>
    <hyperlink ref="F261" r:id="rId19" display="https://podminky.urs.cz/item/CS_URS_2024_01/622331141"/>
    <hyperlink ref="F264" r:id="rId20" display="https://podminky.urs.cz/item/CS_URS_2024_01/622331191"/>
    <hyperlink ref="F267" r:id="rId21" display="https://podminky.urs.cz/item/CS_URS_2024_01/629995101"/>
    <hyperlink ref="F274" r:id="rId22" display="https://podminky.urs.cz/item/CS_URS_2024_01/631311125"/>
    <hyperlink ref="F281" r:id="rId23" display="https://podminky.urs.cz/item/CS_URS_2024_01/631351101"/>
    <hyperlink ref="F287" r:id="rId24" display="https://podminky.urs.cz/item/CS_URS_2024_01/631351102"/>
    <hyperlink ref="F290" r:id="rId25" display="https://podminky.urs.cz/item/CS_URS_2024_01/632450124"/>
    <hyperlink ref="F297" r:id="rId26" display="https://podminky.urs.cz/item/CS_URS_2024_01/916991121"/>
    <hyperlink ref="F302" r:id="rId27" display="https://podminky.urs.cz/item/CS_URS_2024_01/935112211"/>
    <hyperlink ref="F309" r:id="rId28" display="https://podminky.urs.cz/item/CS_URS_2024_01/941111131"/>
    <hyperlink ref="F319" r:id="rId29" display="https://podminky.urs.cz/item/CS_URS_2024_01/941111231"/>
    <hyperlink ref="F324" r:id="rId30" display="https://podminky.urs.cz/item/CS_URS_2024_01/941111831"/>
    <hyperlink ref="F327" r:id="rId31" display="https://podminky.urs.cz/item/CS_URS_2024_01/961055111"/>
    <hyperlink ref="F335" r:id="rId32" display="https://podminky.urs.cz/item/CS_URS_2024_01/949101112"/>
    <hyperlink ref="F341" r:id="rId33" display="https://podminky.urs.cz/item/CS_URS_2024_01/952901411"/>
    <hyperlink ref="F348" r:id="rId34" display="https://podminky.urs.cz/item/CS_URS_2024_01/997013111"/>
    <hyperlink ref="F351" r:id="rId35" display="https://podminky.urs.cz/item/CS_URS_2024_01/997013501"/>
    <hyperlink ref="F354" r:id="rId36" display="https://podminky.urs.cz/item/CS_URS_2024_01/997013509"/>
    <hyperlink ref="F359" r:id="rId37" display="https://podminky.urs.cz/item/CS_URS_2024_01/997013602"/>
    <hyperlink ref="F363" r:id="rId38" display="https://podminky.urs.cz/item/CS_URS_2024_01/998014011"/>
    <hyperlink ref="F368" r:id="rId39" display="https://podminky.urs.cz/item/CS_URS_2024_01/764511603"/>
    <hyperlink ref="F371" r:id="rId40" display="https://podminky.urs.cz/item/CS_URS_2024_01/764511644"/>
    <hyperlink ref="F374" r:id="rId41" display="https://podminky.urs.cz/item/CS_URS_2024_01/764518623"/>
    <hyperlink ref="F377" r:id="rId42" display="https://podminky.urs.cz/item/CS_URS_2024_01/998764102"/>
    <hyperlink ref="F395" r:id="rId43" display="https://podminky.urs.cz/item/CS_URS_2024_01/767391112"/>
    <hyperlink ref="F404" r:id="rId44" display="https://podminky.urs.cz/item/CS_URS_2024_01/998767102"/>
    <hyperlink ref="F408" r:id="rId45" display="https://podminky.urs.cz/item/CS_URS_2024_01/783009401"/>
    <hyperlink ref="F417" r:id="rId46" display="https://podminky.urs.cz/item/CS_URS_2024_01/783314201"/>
    <hyperlink ref="F433" r:id="rId47" display="https://podminky.urs.cz/item/CS_URS_2024_01/78331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Novostavba garáží (3ks) a přístřešku na posypový materiál v areálu KSÚSV v Horní Cerekvi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635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636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110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26. 3. 2024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">
        <v>30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31</v>
      </c>
      <c r="F17" s="39"/>
      <c r="G17" s="39"/>
      <c r="H17" s="39"/>
      <c r="I17" s="151" t="s">
        <v>32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33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32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35</v>
      </c>
      <c r="E22" s="39"/>
      <c r="F22" s="39"/>
      <c r="G22" s="39"/>
      <c r="H22" s="39"/>
      <c r="I22" s="151" t="s">
        <v>29</v>
      </c>
      <c r="J22" s="142" t="s">
        <v>36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37</v>
      </c>
      <c r="F23" s="39"/>
      <c r="G23" s="39"/>
      <c r="H23" s="39"/>
      <c r="I23" s="151" t="s">
        <v>32</v>
      </c>
      <c r="J23" s="142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40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32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50.5" customHeight="1">
      <c r="A29" s="155"/>
      <c r="B29" s="156"/>
      <c r="C29" s="155"/>
      <c r="D29" s="155"/>
      <c r="E29" s="157" t="s">
        <v>637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44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46</v>
      </c>
      <c r="G34" s="39"/>
      <c r="H34" s="39"/>
      <c r="I34" s="162" t="s">
        <v>45</v>
      </c>
      <c r="J34" s="162" t="s">
        <v>47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48</v>
      </c>
      <c r="E35" s="151" t="s">
        <v>49</v>
      </c>
      <c r="F35" s="164">
        <f>ROUND((SUM(BE124:BE177)),  2)</f>
        <v>0</v>
      </c>
      <c r="G35" s="39"/>
      <c r="H35" s="39"/>
      <c r="I35" s="165">
        <v>0.20999999999999999</v>
      </c>
      <c r="J35" s="164">
        <f>ROUND(((SUM(BE124:BE177))*I35),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50</v>
      </c>
      <c r="F36" s="164">
        <f>ROUND((SUM(BF124:BF177)),  2)</f>
        <v>0</v>
      </c>
      <c r="G36" s="39"/>
      <c r="H36" s="39"/>
      <c r="I36" s="165">
        <v>0.12</v>
      </c>
      <c r="J36" s="164">
        <f>ROUND(((SUM(BF124:BF177))*I36),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51</v>
      </c>
      <c r="F37" s="164">
        <f>ROUND((SUM(BG124:BG177)),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52</v>
      </c>
      <c r="F38" s="164">
        <f>ROUND((SUM(BH124:BH177)),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53</v>
      </c>
      <c r="F39" s="164">
        <f>ROUND((SUM(BI124:BI177)),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54</v>
      </c>
      <c r="E41" s="168"/>
      <c r="F41" s="168"/>
      <c r="G41" s="169" t="s">
        <v>55</v>
      </c>
      <c r="H41" s="170" t="s">
        <v>56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57</v>
      </c>
      <c r="E50" s="174"/>
      <c r="F50" s="174"/>
      <c r="G50" s="173" t="s">
        <v>58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59</v>
      </c>
      <c r="E61" s="176"/>
      <c r="F61" s="177" t="s">
        <v>60</v>
      </c>
      <c r="G61" s="175" t="s">
        <v>59</v>
      </c>
      <c r="H61" s="176"/>
      <c r="I61" s="176"/>
      <c r="J61" s="178" t="s">
        <v>60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61</v>
      </c>
      <c r="E65" s="179"/>
      <c r="F65" s="179"/>
      <c r="G65" s="173" t="s">
        <v>62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59</v>
      </c>
      <c r="E76" s="176"/>
      <c r="F76" s="177" t="s">
        <v>60</v>
      </c>
      <c r="G76" s="175" t="s">
        <v>59</v>
      </c>
      <c r="H76" s="176"/>
      <c r="I76" s="176"/>
      <c r="J76" s="178" t="s">
        <v>60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Novostavba garáží (3ks) a přístřešku na posypový materiál v areálu KSÚSV v Horní Cerekvi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635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IO-01 - Zpevněné plochy 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město Horní Cerekev, areál KSÚSV</v>
      </c>
      <c r="G91" s="41"/>
      <c r="H91" s="41"/>
      <c r="I91" s="33" t="s">
        <v>24</v>
      </c>
      <c r="J91" s="80" t="str">
        <f>IF(J14="","",J14)</f>
        <v>26. 3. 2024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>Krajská správa a údržba silnic Vysočiny</v>
      </c>
      <c r="G93" s="41"/>
      <c r="H93" s="41"/>
      <c r="I93" s="33" t="s">
        <v>35</v>
      </c>
      <c r="J93" s="37" t="str">
        <f>E23</f>
        <v>PROJEKT CENTRUM NOVA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33</v>
      </c>
      <c r="D94" s="41"/>
      <c r="E94" s="41"/>
      <c r="F94" s="28" t="str">
        <f>IF(E20="","",E20)</f>
        <v>Vyplň údaj</v>
      </c>
      <c r="G94" s="41"/>
      <c r="H94" s="41"/>
      <c r="I94" s="33" t="s">
        <v>40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89"/>
      <c r="C99" s="190"/>
      <c r="D99" s="191" t="s">
        <v>194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195</v>
      </c>
      <c r="E100" s="197"/>
      <c r="F100" s="197"/>
      <c r="G100" s="197"/>
      <c r="H100" s="197"/>
      <c r="I100" s="197"/>
      <c r="J100" s="198">
        <f>J126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638</v>
      </c>
      <c r="E101" s="197"/>
      <c r="F101" s="197"/>
      <c r="G101" s="197"/>
      <c r="H101" s="197"/>
      <c r="I101" s="197"/>
      <c r="J101" s="198">
        <f>J148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202</v>
      </c>
      <c r="E102" s="197"/>
      <c r="F102" s="197"/>
      <c r="G102" s="197"/>
      <c r="H102" s="197"/>
      <c r="I102" s="197"/>
      <c r="J102" s="198">
        <f>J174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4" t="str">
        <f>E7</f>
        <v>Novostavba garáží (3ks) a přístřešku na posypový materiál v areálu KSÚSV v Horní Cerekvi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112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635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 xml:space="preserve">IO-01 - Zpevněné plochy  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F14</f>
        <v>město Horní Cerekev, areál KSÚSV</v>
      </c>
      <c r="G118" s="41"/>
      <c r="H118" s="41"/>
      <c r="I118" s="33" t="s">
        <v>24</v>
      </c>
      <c r="J118" s="80" t="str">
        <f>IF(J14="","",J14)</f>
        <v>26. 3. 2024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28</v>
      </c>
      <c r="D120" s="41"/>
      <c r="E120" s="41"/>
      <c r="F120" s="28" t="str">
        <f>E17</f>
        <v>Krajská správa a údržba silnic Vysočiny</v>
      </c>
      <c r="G120" s="41"/>
      <c r="H120" s="41"/>
      <c r="I120" s="33" t="s">
        <v>35</v>
      </c>
      <c r="J120" s="37" t="str">
        <f>E23</f>
        <v>PROJEKT CENTRUM NOVA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33</v>
      </c>
      <c r="D121" s="41"/>
      <c r="E121" s="41"/>
      <c r="F121" s="28" t="str">
        <f>IF(E20="","",E20)</f>
        <v>Vyplň údaj</v>
      </c>
      <c r="G121" s="41"/>
      <c r="H121" s="41"/>
      <c r="I121" s="33" t="s">
        <v>40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124</v>
      </c>
      <c r="D123" s="203" t="s">
        <v>69</v>
      </c>
      <c r="E123" s="203" t="s">
        <v>65</v>
      </c>
      <c r="F123" s="203" t="s">
        <v>66</v>
      </c>
      <c r="G123" s="203" t="s">
        <v>125</v>
      </c>
      <c r="H123" s="203" t="s">
        <v>126</v>
      </c>
      <c r="I123" s="203" t="s">
        <v>127</v>
      </c>
      <c r="J123" s="203" t="s">
        <v>118</v>
      </c>
      <c r="K123" s="204" t="s">
        <v>128</v>
      </c>
      <c r="L123" s="205"/>
      <c r="M123" s="101" t="s">
        <v>1</v>
      </c>
      <c r="N123" s="102" t="s">
        <v>48</v>
      </c>
      <c r="O123" s="102" t="s">
        <v>129</v>
      </c>
      <c r="P123" s="102" t="s">
        <v>130</v>
      </c>
      <c r="Q123" s="102" t="s">
        <v>131</v>
      </c>
      <c r="R123" s="102" t="s">
        <v>132</v>
      </c>
      <c r="S123" s="102" t="s">
        <v>133</v>
      </c>
      <c r="T123" s="103" t="s">
        <v>134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135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</f>
        <v>0</v>
      </c>
      <c r="Q124" s="105"/>
      <c r="R124" s="208">
        <f>R125</f>
        <v>695.73580000000015</v>
      </c>
      <c r="S124" s="105"/>
      <c r="T124" s="209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83</v>
      </c>
      <c r="AU124" s="18" t="s">
        <v>120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83</v>
      </c>
      <c r="E125" s="214" t="s">
        <v>207</v>
      </c>
      <c r="F125" s="214" t="s">
        <v>208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P126+P148+P174</f>
        <v>0</v>
      </c>
      <c r="Q125" s="219"/>
      <c r="R125" s="220">
        <f>R126+R148+R174</f>
        <v>695.73580000000015</v>
      </c>
      <c r="S125" s="219"/>
      <c r="T125" s="221">
        <f>T126+T148+T174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21</v>
      </c>
      <c r="AT125" s="223" t="s">
        <v>83</v>
      </c>
      <c r="AU125" s="223" t="s">
        <v>84</v>
      </c>
      <c r="AY125" s="222" t="s">
        <v>139</v>
      </c>
      <c r="BK125" s="224">
        <f>BK126+BK148+BK174</f>
        <v>0</v>
      </c>
    </row>
    <row r="126" s="12" customFormat="1" ht="22.8" customHeight="1">
      <c r="A126" s="12"/>
      <c r="B126" s="211"/>
      <c r="C126" s="212"/>
      <c r="D126" s="213" t="s">
        <v>83</v>
      </c>
      <c r="E126" s="225" t="s">
        <v>21</v>
      </c>
      <c r="F126" s="225" t="s">
        <v>209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SUM(P127:P147)</f>
        <v>0</v>
      </c>
      <c r="Q126" s="219"/>
      <c r="R126" s="220">
        <f>SUM(R127:R147)</f>
        <v>0</v>
      </c>
      <c r="S126" s="219"/>
      <c r="T126" s="221">
        <f>SUM(T127:T147)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21</v>
      </c>
      <c r="AT126" s="223" t="s">
        <v>83</v>
      </c>
      <c r="AU126" s="223" t="s">
        <v>21</v>
      </c>
      <c r="AY126" s="222" t="s">
        <v>139</v>
      </c>
      <c r="BK126" s="224">
        <f>SUM(BK127:BK147)</f>
        <v>0</v>
      </c>
    </row>
    <row r="127" s="2" customFormat="1" ht="33" customHeight="1">
      <c r="A127" s="39"/>
      <c r="B127" s="40"/>
      <c r="C127" s="227" t="s">
        <v>21</v>
      </c>
      <c r="D127" s="227" t="s">
        <v>142</v>
      </c>
      <c r="E127" s="228" t="s">
        <v>210</v>
      </c>
      <c r="F127" s="229" t="s">
        <v>211</v>
      </c>
      <c r="G127" s="230" t="s">
        <v>212</v>
      </c>
      <c r="H127" s="231">
        <v>158.40000000000001</v>
      </c>
      <c r="I127" s="232"/>
      <c r="J127" s="233">
        <f>ROUND(I127*H127,2)</f>
        <v>0</v>
      </c>
      <c r="K127" s="229" t="s">
        <v>213</v>
      </c>
      <c r="L127" s="45"/>
      <c r="M127" s="234" t="s">
        <v>1</v>
      </c>
      <c r="N127" s="235" t="s">
        <v>49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138</v>
      </c>
      <c r="AT127" s="238" t="s">
        <v>142</v>
      </c>
      <c r="AU127" s="238" t="s">
        <v>92</v>
      </c>
      <c r="AY127" s="18" t="s">
        <v>139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21</v>
      </c>
      <c r="BK127" s="239">
        <f>ROUND(I127*H127,2)</f>
        <v>0</v>
      </c>
      <c r="BL127" s="18" t="s">
        <v>138</v>
      </c>
      <c r="BM127" s="238" t="s">
        <v>639</v>
      </c>
    </row>
    <row r="128" s="2" customFormat="1">
      <c r="A128" s="39"/>
      <c r="B128" s="40"/>
      <c r="C128" s="41"/>
      <c r="D128" s="240" t="s">
        <v>147</v>
      </c>
      <c r="E128" s="41"/>
      <c r="F128" s="241" t="s">
        <v>215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92</v>
      </c>
    </row>
    <row r="129" s="2" customFormat="1">
      <c r="A129" s="39"/>
      <c r="B129" s="40"/>
      <c r="C129" s="41"/>
      <c r="D129" s="249" t="s">
        <v>216</v>
      </c>
      <c r="E129" s="41"/>
      <c r="F129" s="250" t="s">
        <v>217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216</v>
      </c>
      <c r="AU129" s="18" t="s">
        <v>92</v>
      </c>
    </row>
    <row r="130" s="13" customFormat="1">
      <c r="A130" s="13"/>
      <c r="B130" s="251"/>
      <c r="C130" s="252"/>
      <c r="D130" s="240" t="s">
        <v>218</v>
      </c>
      <c r="E130" s="253" t="s">
        <v>1</v>
      </c>
      <c r="F130" s="254" t="s">
        <v>640</v>
      </c>
      <c r="G130" s="252"/>
      <c r="H130" s="255">
        <v>158.40000000000001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218</v>
      </c>
      <c r="AU130" s="261" t="s">
        <v>92</v>
      </c>
      <c r="AV130" s="13" t="s">
        <v>92</v>
      </c>
      <c r="AW130" s="13" t="s">
        <v>39</v>
      </c>
      <c r="AX130" s="13" t="s">
        <v>84</v>
      </c>
      <c r="AY130" s="261" t="s">
        <v>139</v>
      </c>
    </row>
    <row r="131" s="14" customFormat="1">
      <c r="A131" s="14"/>
      <c r="B131" s="262"/>
      <c r="C131" s="263"/>
      <c r="D131" s="240" t="s">
        <v>218</v>
      </c>
      <c r="E131" s="264" t="s">
        <v>1</v>
      </c>
      <c r="F131" s="265" t="s">
        <v>220</v>
      </c>
      <c r="G131" s="263"/>
      <c r="H131" s="266">
        <v>158.40000000000001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218</v>
      </c>
      <c r="AU131" s="272" t="s">
        <v>92</v>
      </c>
      <c r="AV131" s="14" t="s">
        <v>138</v>
      </c>
      <c r="AW131" s="14" t="s">
        <v>39</v>
      </c>
      <c r="AX131" s="14" t="s">
        <v>21</v>
      </c>
      <c r="AY131" s="272" t="s">
        <v>139</v>
      </c>
    </row>
    <row r="132" s="2" customFormat="1" ht="37.8" customHeight="1">
      <c r="A132" s="39"/>
      <c r="B132" s="40"/>
      <c r="C132" s="227" t="s">
        <v>92</v>
      </c>
      <c r="D132" s="227" t="s">
        <v>142</v>
      </c>
      <c r="E132" s="228" t="s">
        <v>641</v>
      </c>
      <c r="F132" s="229" t="s">
        <v>642</v>
      </c>
      <c r="G132" s="230" t="s">
        <v>212</v>
      </c>
      <c r="H132" s="231">
        <v>158.40000000000001</v>
      </c>
      <c r="I132" s="232"/>
      <c r="J132" s="233">
        <f>ROUND(I132*H132,2)</f>
        <v>0</v>
      </c>
      <c r="K132" s="229" t="s">
        <v>213</v>
      </c>
      <c r="L132" s="45"/>
      <c r="M132" s="234" t="s">
        <v>1</v>
      </c>
      <c r="N132" s="235" t="s">
        <v>49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138</v>
      </c>
      <c r="AT132" s="238" t="s">
        <v>142</v>
      </c>
      <c r="AU132" s="238" t="s">
        <v>92</v>
      </c>
      <c r="AY132" s="18" t="s">
        <v>139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21</v>
      </c>
      <c r="BK132" s="239">
        <f>ROUND(I132*H132,2)</f>
        <v>0</v>
      </c>
      <c r="BL132" s="18" t="s">
        <v>138</v>
      </c>
      <c r="BM132" s="238" t="s">
        <v>643</v>
      </c>
    </row>
    <row r="133" s="2" customFormat="1">
      <c r="A133" s="39"/>
      <c r="B133" s="40"/>
      <c r="C133" s="41"/>
      <c r="D133" s="240" t="s">
        <v>147</v>
      </c>
      <c r="E133" s="41"/>
      <c r="F133" s="241" t="s">
        <v>644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147</v>
      </c>
      <c r="AU133" s="18" t="s">
        <v>92</v>
      </c>
    </row>
    <row r="134" s="2" customFormat="1">
      <c r="A134" s="39"/>
      <c r="B134" s="40"/>
      <c r="C134" s="41"/>
      <c r="D134" s="249" t="s">
        <v>216</v>
      </c>
      <c r="E134" s="41"/>
      <c r="F134" s="250" t="s">
        <v>645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216</v>
      </c>
      <c r="AU134" s="18" t="s">
        <v>92</v>
      </c>
    </row>
    <row r="135" s="2" customFormat="1" ht="33" customHeight="1">
      <c r="A135" s="39"/>
      <c r="B135" s="40"/>
      <c r="C135" s="227" t="s">
        <v>153</v>
      </c>
      <c r="D135" s="227" t="s">
        <v>142</v>
      </c>
      <c r="E135" s="228" t="s">
        <v>646</v>
      </c>
      <c r="F135" s="229" t="s">
        <v>647</v>
      </c>
      <c r="G135" s="230" t="s">
        <v>502</v>
      </c>
      <c r="H135" s="231">
        <v>332.63999999999999</v>
      </c>
      <c r="I135" s="232"/>
      <c r="J135" s="233">
        <f>ROUND(I135*H135,2)</f>
        <v>0</v>
      </c>
      <c r="K135" s="229" t="s">
        <v>213</v>
      </c>
      <c r="L135" s="45"/>
      <c r="M135" s="234" t="s">
        <v>1</v>
      </c>
      <c r="N135" s="235" t="s">
        <v>49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138</v>
      </c>
      <c r="AT135" s="238" t="s">
        <v>142</v>
      </c>
      <c r="AU135" s="238" t="s">
        <v>92</v>
      </c>
      <c r="AY135" s="18" t="s">
        <v>139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21</v>
      </c>
      <c r="BK135" s="239">
        <f>ROUND(I135*H135,2)</f>
        <v>0</v>
      </c>
      <c r="BL135" s="18" t="s">
        <v>138</v>
      </c>
      <c r="BM135" s="238" t="s">
        <v>648</v>
      </c>
    </row>
    <row r="136" s="2" customFormat="1">
      <c r="A136" s="39"/>
      <c r="B136" s="40"/>
      <c r="C136" s="41"/>
      <c r="D136" s="240" t="s">
        <v>147</v>
      </c>
      <c r="E136" s="41"/>
      <c r="F136" s="241" t="s">
        <v>649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92</v>
      </c>
    </row>
    <row r="137" s="2" customFormat="1">
      <c r="A137" s="39"/>
      <c r="B137" s="40"/>
      <c r="C137" s="41"/>
      <c r="D137" s="249" t="s">
        <v>216</v>
      </c>
      <c r="E137" s="41"/>
      <c r="F137" s="250" t="s">
        <v>650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216</v>
      </c>
      <c r="AU137" s="18" t="s">
        <v>92</v>
      </c>
    </row>
    <row r="138" s="13" customFormat="1">
      <c r="A138" s="13"/>
      <c r="B138" s="251"/>
      <c r="C138" s="252"/>
      <c r="D138" s="240" t="s">
        <v>218</v>
      </c>
      <c r="E138" s="253" t="s">
        <v>1</v>
      </c>
      <c r="F138" s="254" t="s">
        <v>651</v>
      </c>
      <c r="G138" s="252"/>
      <c r="H138" s="255">
        <v>332.63999999999999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218</v>
      </c>
      <c r="AU138" s="261" t="s">
        <v>92</v>
      </c>
      <c r="AV138" s="13" t="s">
        <v>92</v>
      </c>
      <c r="AW138" s="13" t="s">
        <v>39</v>
      </c>
      <c r="AX138" s="13" t="s">
        <v>84</v>
      </c>
      <c r="AY138" s="261" t="s">
        <v>139</v>
      </c>
    </row>
    <row r="139" s="14" customFormat="1">
      <c r="A139" s="14"/>
      <c r="B139" s="262"/>
      <c r="C139" s="263"/>
      <c r="D139" s="240" t="s">
        <v>218</v>
      </c>
      <c r="E139" s="264" t="s">
        <v>1</v>
      </c>
      <c r="F139" s="265" t="s">
        <v>220</v>
      </c>
      <c r="G139" s="263"/>
      <c r="H139" s="266">
        <v>332.63999999999999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218</v>
      </c>
      <c r="AU139" s="272" t="s">
        <v>92</v>
      </c>
      <c r="AV139" s="14" t="s">
        <v>138</v>
      </c>
      <c r="AW139" s="14" t="s">
        <v>39</v>
      </c>
      <c r="AX139" s="14" t="s">
        <v>21</v>
      </c>
      <c r="AY139" s="272" t="s">
        <v>139</v>
      </c>
    </row>
    <row r="140" s="2" customFormat="1" ht="24.15" customHeight="1">
      <c r="A140" s="39"/>
      <c r="B140" s="40"/>
      <c r="C140" s="227" t="s">
        <v>138</v>
      </c>
      <c r="D140" s="227" t="s">
        <v>142</v>
      </c>
      <c r="E140" s="228" t="s">
        <v>255</v>
      </c>
      <c r="F140" s="229" t="s">
        <v>256</v>
      </c>
      <c r="G140" s="230" t="s">
        <v>257</v>
      </c>
      <c r="H140" s="231">
        <v>352</v>
      </c>
      <c r="I140" s="232"/>
      <c r="J140" s="233">
        <f>ROUND(I140*H140,2)</f>
        <v>0</v>
      </c>
      <c r="K140" s="229" t="s">
        <v>213</v>
      </c>
      <c r="L140" s="45"/>
      <c r="M140" s="234" t="s">
        <v>1</v>
      </c>
      <c r="N140" s="235" t="s">
        <v>49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138</v>
      </c>
      <c r="AT140" s="238" t="s">
        <v>142</v>
      </c>
      <c r="AU140" s="238" t="s">
        <v>92</v>
      </c>
      <c r="AY140" s="18" t="s">
        <v>139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21</v>
      </c>
      <c r="BK140" s="239">
        <f>ROUND(I140*H140,2)</f>
        <v>0</v>
      </c>
      <c r="BL140" s="18" t="s">
        <v>138</v>
      </c>
      <c r="BM140" s="238" t="s">
        <v>652</v>
      </c>
    </row>
    <row r="141" s="2" customFormat="1">
      <c r="A141" s="39"/>
      <c r="B141" s="40"/>
      <c r="C141" s="41"/>
      <c r="D141" s="240" t="s">
        <v>147</v>
      </c>
      <c r="E141" s="41"/>
      <c r="F141" s="241" t="s">
        <v>259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147</v>
      </c>
      <c r="AU141" s="18" t="s">
        <v>92</v>
      </c>
    </row>
    <row r="142" s="2" customFormat="1">
      <c r="A142" s="39"/>
      <c r="B142" s="40"/>
      <c r="C142" s="41"/>
      <c r="D142" s="249" t="s">
        <v>216</v>
      </c>
      <c r="E142" s="41"/>
      <c r="F142" s="250" t="s">
        <v>260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216</v>
      </c>
      <c r="AU142" s="18" t="s">
        <v>92</v>
      </c>
    </row>
    <row r="143" s="13" customFormat="1">
      <c r="A143" s="13"/>
      <c r="B143" s="251"/>
      <c r="C143" s="252"/>
      <c r="D143" s="240" t="s">
        <v>218</v>
      </c>
      <c r="E143" s="253" t="s">
        <v>1</v>
      </c>
      <c r="F143" s="254" t="s">
        <v>653</v>
      </c>
      <c r="G143" s="252"/>
      <c r="H143" s="255">
        <v>352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218</v>
      </c>
      <c r="AU143" s="261" t="s">
        <v>92</v>
      </c>
      <c r="AV143" s="13" t="s">
        <v>92</v>
      </c>
      <c r="AW143" s="13" t="s">
        <v>39</v>
      </c>
      <c r="AX143" s="13" t="s">
        <v>84</v>
      </c>
      <c r="AY143" s="261" t="s">
        <v>139</v>
      </c>
    </row>
    <row r="144" s="14" customFormat="1">
      <c r="A144" s="14"/>
      <c r="B144" s="262"/>
      <c r="C144" s="263"/>
      <c r="D144" s="240" t="s">
        <v>218</v>
      </c>
      <c r="E144" s="264" t="s">
        <v>1</v>
      </c>
      <c r="F144" s="265" t="s">
        <v>220</v>
      </c>
      <c r="G144" s="263"/>
      <c r="H144" s="266">
        <v>352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218</v>
      </c>
      <c r="AU144" s="272" t="s">
        <v>92</v>
      </c>
      <c r="AV144" s="14" t="s">
        <v>138</v>
      </c>
      <c r="AW144" s="14" t="s">
        <v>39</v>
      </c>
      <c r="AX144" s="14" t="s">
        <v>21</v>
      </c>
      <c r="AY144" s="272" t="s">
        <v>139</v>
      </c>
    </row>
    <row r="145" s="2" customFormat="1" ht="16.5" customHeight="1">
      <c r="A145" s="39"/>
      <c r="B145" s="40"/>
      <c r="C145" s="227" t="s">
        <v>162</v>
      </c>
      <c r="D145" s="227" t="s">
        <v>142</v>
      </c>
      <c r="E145" s="228" t="s">
        <v>262</v>
      </c>
      <c r="F145" s="229" t="s">
        <v>263</v>
      </c>
      <c r="G145" s="230" t="s">
        <v>654</v>
      </c>
      <c r="H145" s="231">
        <v>2</v>
      </c>
      <c r="I145" s="232"/>
      <c r="J145" s="233">
        <f>ROUND(I145*H145,2)</f>
        <v>0</v>
      </c>
      <c r="K145" s="229" t="s">
        <v>213</v>
      </c>
      <c r="L145" s="45"/>
      <c r="M145" s="234" t="s">
        <v>1</v>
      </c>
      <c r="N145" s="235" t="s">
        <v>49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265</v>
      </c>
      <c r="AT145" s="238" t="s">
        <v>142</v>
      </c>
      <c r="AU145" s="238" t="s">
        <v>92</v>
      </c>
      <c r="AY145" s="18" t="s">
        <v>139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21</v>
      </c>
      <c r="BK145" s="239">
        <f>ROUND(I145*H145,2)</f>
        <v>0</v>
      </c>
      <c r="BL145" s="18" t="s">
        <v>265</v>
      </c>
      <c r="BM145" s="238" t="s">
        <v>655</v>
      </c>
    </row>
    <row r="146" s="2" customFormat="1">
      <c r="A146" s="39"/>
      <c r="B146" s="40"/>
      <c r="C146" s="41"/>
      <c r="D146" s="240" t="s">
        <v>147</v>
      </c>
      <c r="E146" s="41"/>
      <c r="F146" s="241" t="s">
        <v>263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147</v>
      </c>
      <c r="AU146" s="18" t="s">
        <v>92</v>
      </c>
    </row>
    <row r="147" s="2" customFormat="1">
      <c r="A147" s="39"/>
      <c r="B147" s="40"/>
      <c r="C147" s="41"/>
      <c r="D147" s="249" t="s">
        <v>216</v>
      </c>
      <c r="E147" s="41"/>
      <c r="F147" s="250" t="s">
        <v>267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216</v>
      </c>
      <c r="AU147" s="18" t="s">
        <v>92</v>
      </c>
    </row>
    <row r="148" s="12" customFormat="1" ht="22.8" customHeight="1">
      <c r="A148" s="12"/>
      <c r="B148" s="211"/>
      <c r="C148" s="212"/>
      <c r="D148" s="213" t="s">
        <v>83</v>
      </c>
      <c r="E148" s="225" t="s">
        <v>162</v>
      </c>
      <c r="F148" s="225" t="s">
        <v>656</v>
      </c>
      <c r="G148" s="212"/>
      <c r="H148" s="212"/>
      <c r="I148" s="215"/>
      <c r="J148" s="226">
        <f>BK148</f>
        <v>0</v>
      </c>
      <c r="K148" s="212"/>
      <c r="L148" s="217"/>
      <c r="M148" s="218"/>
      <c r="N148" s="219"/>
      <c r="O148" s="219"/>
      <c r="P148" s="220">
        <f>SUM(P149:P173)</f>
        <v>0</v>
      </c>
      <c r="Q148" s="219"/>
      <c r="R148" s="220">
        <f>SUM(R149:R173)</f>
        <v>695.73580000000015</v>
      </c>
      <c r="S148" s="219"/>
      <c r="T148" s="221">
        <f>SUM(T149:T173)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21</v>
      </c>
      <c r="AT148" s="223" t="s">
        <v>83</v>
      </c>
      <c r="AU148" s="223" t="s">
        <v>21</v>
      </c>
      <c r="AY148" s="222" t="s">
        <v>139</v>
      </c>
      <c r="BK148" s="224">
        <f>SUM(BK149:BK173)</f>
        <v>0</v>
      </c>
    </row>
    <row r="149" s="2" customFormat="1" ht="16.5" customHeight="1">
      <c r="A149" s="39"/>
      <c r="B149" s="40"/>
      <c r="C149" s="227" t="s">
        <v>167</v>
      </c>
      <c r="D149" s="227" t="s">
        <v>142</v>
      </c>
      <c r="E149" s="228" t="s">
        <v>657</v>
      </c>
      <c r="F149" s="229" t="s">
        <v>658</v>
      </c>
      <c r="G149" s="230" t="s">
        <v>257</v>
      </c>
      <c r="H149" s="231">
        <v>1250</v>
      </c>
      <c r="I149" s="232"/>
      <c r="J149" s="233">
        <f>ROUND(I149*H149,2)</f>
        <v>0</v>
      </c>
      <c r="K149" s="229" t="s">
        <v>213</v>
      </c>
      <c r="L149" s="45"/>
      <c r="M149" s="234" t="s">
        <v>1</v>
      </c>
      <c r="N149" s="235" t="s">
        <v>49</v>
      </c>
      <c r="O149" s="92"/>
      <c r="P149" s="236">
        <f>O149*H149</f>
        <v>0</v>
      </c>
      <c r="Q149" s="236">
        <v>0.25094</v>
      </c>
      <c r="R149" s="236">
        <f>Q149*H149</f>
        <v>313.67500000000001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138</v>
      </c>
      <c r="AT149" s="238" t="s">
        <v>142</v>
      </c>
      <c r="AU149" s="238" t="s">
        <v>92</v>
      </c>
      <c r="AY149" s="18" t="s">
        <v>139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21</v>
      </c>
      <c r="BK149" s="239">
        <f>ROUND(I149*H149,2)</f>
        <v>0</v>
      </c>
      <c r="BL149" s="18" t="s">
        <v>138</v>
      </c>
      <c r="BM149" s="238" t="s">
        <v>659</v>
      </c>
    </row>
    <row r="150" s="2" customFormat="1">
      <c r="A150" s="39"/>
      <c r="B150" s="40"/>
      <c r="C150" s="41"/>
      <c r="D150" s="240" t="s">
        <v>147</v>
      </c>
      <c r="E150" s="41"/>
      <c r="F150" s="241" t="s">
        <v>660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147</v>
      </c>
      <c r="AU150" s="18" t="s">
        <v>92</v>
      </c>
    </row>
    <row r="151" s="2" customFormat="1">
      <c r="A151" s="39"/>
      <c r="B151" s="40"/>
      <c r="C151" s="41"/>
      <c r="D151" s="249" t="s">
        <v>216</v>
      </c>
      <c r="E151" s="41"/>
      <c r="F151" s="250" t="s">
        <v>661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216</v>
      </c>
      <c r="AU151" s="18" t="s">
        <v>92</v>
      </c>
    </row>
    <row r="152" s="2" customFormat="1" ht="24.15" customHeight="1">
      <c r="A152" s="39"/>
      <c r="B152" s="40"/>
      <c r="C152" s="227" t="s">
        <v>172</v>
      </c>
      <c r="D152" s="227" t="s">
        <v>142</v>
      </c>
      <c r="E152" s="228" t="s">
        <v>326</v>
      </c>
      <c r="F152" s="229" t="s">
        <v>327</v>
      </c>
      <c r="G152" s="230" t="s">
        <v>257</v>
      </c>
      <c r="H152" s="231">
        <v>352</v>
      </c>
      <c r="I152" s="232"/>
      <c r="J152" s="233">
        <f>ROUND(I152*H152,2)</f>
        <v>0</v>
      </c>
      <c r="K152" s="229" t="s">
        <v>213</v>
      </c>
      <c r="L152" s="45"/>
      <c r="M152" s="234" t="s">
        <v>1</v>
      </c>
      <c r="N152" s="235" t="s">
        <v>49</v>
      </c>
      <c r="O152" s="92"/>
      <c r="P152" s="236">
        <f>O152*H152</f>
        <v>0</v>
      </c>
      <c r="Q152" s="236">
        <v>0.46000000000000002</v>
      </c>
      <c r="R152" s="236">
        <f>Q152*H152</f>
        <v>161.92000000000002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138</v>
      </c>
      <c r="AT152" s="238" t="s">
        <v>142</v>
      </c>
      <c r="AU152" s="238" t="s">
        <v>92</v>
      </c>
      <c r="AY152" s="18" t="s">
        <v>139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21</v>
      </c>
      <c r="BK152" s="239">
        <f>ROUND(I152*H152,2)</f>
        <v>0</v>
      </c>
      <c r="BL152" s="18" t="s">
        <v>138</v>
      </c>
      <c r="BM152" s="238" t="s">
        <v>662</v>
      </c>
    </row>
    <row r="153" s="2" customFormat="1">
      <c r="A153" s="39"/>
      <c r="B153" s="40"/>
      <c r="C153" s="41"/>
      <c r="D153" s="240" t="s">
        <v>147</v>
      </c>
      <c r="E153" s="41"/>
      <c r="F153" s="241" t="s">
        <v>663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147</v>
      </c>
      <c r="AU153" s="18" t="s">
        <v>92</v>
      </c>
    </row>
    <row r="154" s="2" customFormat="1">
      <c r="A154" s="39"/>
      <c r="B154" s="40"/>
      <c r="C154" s="41"/>
      <c r="D154" s="249" t="s">
        <v>216</v>
      </c>
      <c r="E154" s="41"/>
      <c r="F154" s="250" t="s">
        <v>329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216</v>
      </c>
      <c r="AU154" s="18" t="s">
        <v>92</v>
      </c>
    </row>
    <row r="155" s="13" customFormat="1">
      <c r="A155" s="13"/>
      <c r="B155" s="251"/>
      <c r="C155" s="252"/>
      <c r="D155" s="240" t="s">
        <v>218</v>
      </c>
      <c r="E155" s="253" t="s">
        <v>1</v>
      </c>
      <c r="F155" s="254" t="s">
        <v>653</v>
      </c>
      <c r="G155" s="252"/>
      <c r="H155" s="255">
        <v>352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218</v>
      </c>
      <c r="AU155" s="261" t="s">
        <v>92</v>
      </c>
      <c r="AV155" s="13" t="s">
        <v>92</v>
      </c>
      <c r="AW155" s="13" t="s">
        <v>39</v>
      </c>
      <c r="AX155" s="13" t="s">
        <v>84</v>
      </c>
      <c r="AY155" s="261" t="s">
        <v>139</v>
      </c>
    </row>
    <row r="156" s="14" customFormat="1">
      <c r="A156" s="14"/>
      <c r="B156" s="262"/>
      <c r="C156" s="263"/>
      <c r="D156" s="240" t="s">
        <v>218</v>
      </c>
      <c r="E156" s="264" t="s">
        <v>1</v>
      </c>
      <c r="F156" s="265" t="s">
        <v>220</v>
      </c>
      <c r="G156" s="263"/>
      <c r="H156" s="266">
        <v>352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218</v>
      </c>
      <c r="AU156" s="272" t="s">
        <v>92</v>
      </c>
      <c r="AV156" s="14" t="s">
        <v>138</v>
      </c>
      <c r="AW156" s="14" t="s">
        <v>39</v>
      </c>
      <c r="AX156" s="14" t="s">
        <v>21</v>
      </c>
      <c r="AY156" s="272" t="s">
        <v>139</v>
      </c>
    </row>
    <row r="157" s="2" customFormat="1" ht="33" customHeight="1">
      <c r="A157" s="39"/>
      <c r="B157" s="40"/>
      <c r="C157" s="227" t="s">
        <v>177</v>
      </c>
      <c r="D157" s="227" t="s">
        <v>142</v>
      </c>
      <c r="E157" s="228" t="s">
        <v>331</v>
      </c>
      <c r="F157" s="229" t="s">
        <v>332</v>
      </c>
      <c r="G157" s="230" t="s">
        <v>257</v>
      </c>
      <c r="H157" s="231">
        <v>320</v>
      </c>
      <c r="I157" s="232"/>
      <c r="J157" s="233">
        <f>ROUND(I157*H157,2)</f>
        <v>0</v>
      </c>
      <c r="K157" s="229" t="s">
        <v>213</v>
      </c>
      <c r="L157" s="45"/>
      <c r="M157" s="234" t="s">
        <v>1</v>
      </c>
      <c r="N157" s="235" t="s">
        <v>49</v>
      </c>
      <c r="O157" s="92"/>
      <c r="P157" s="236">
        <f>O157*H157</f>
        <v>0</v>
      </c>
      <c r="Q157" s="236">
        <v>0.18462999999999999</v>
      </c>
      <c r="R157" s="236">
        <f>Q157*H157</f>
        <v>59.081599999999995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138</v>
      </c>
      <c r="AT157" s="238" t="s">
        <v>142</v>
      </c>
      <c r="AU157" s="238" t="s">
        <v>92</v>
      </c>
      <c r="AY157" s="18" t="s">
        <v>139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21</v>
      </c>
      <c r="BK157" s="239">
        <f>ROUND(I157*H157,2)</f>
        <v>0</v>
      </c>
      <c r="BL157" s="18" t="s">
        <v>138</v>
      </c>
      <c r="BM157" s="238" t="s">
        <v>664</v>
      </c>
    </row>
    <row r="158" s="2" customFormat="1">
      <c r="A158" s="39"/>
      <c r="B158" s="40"/>
      <c r="C158" s="41"/>
      <c r="D158" s="240" t="s">
        <v>147</v>
      </c>
      <c r="E158" s="41"/>
      <c r="F158" s="241" t="s">
        <v>334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147</v>
      </c>
      <c r="AU158" s="18" t="s">
        <v>92</v>
      </c>
    </row>
    <row r="159" s="2" customFormat="1">
      <c r="A159" s="39"/>
      <c r="B159" s="40"/>
      <c r="C159" s="41"/>
      <c r="D159" s="249" t="s">
        <v>216</v>
      </c>
      <c r="E159" s="41"/>
      <c r="F159" s="250" t="s">
        <v>335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216</v>
      </c>
      <c r="AU159" s="18" t="s">
        <v>92</v>
      </c>
    </row>
    <row r="160" s="2" customFormat="1" ht="24.15" customHeight="1">
      <c r="A160" s="39"/>
      <c r="B160" s="40"/>
      <c r="C160" s="227" t="s">
        <v>182</v>
      </c>
      <c r="D160" s="227" t="s">
        <v>142</v>
      </c>
      <c r="E160" s="228" t="s">
        <v>337</v>
      </c>
      <c r="F160" s="229" t="s">
        <v>338</v>
      </c>
      <c r="G160" s="230" t="s">
        <v>257</v>
      </c>
      <c r="H160" s="231">
        <v>352</v>
      </c>
      <c r="I160" s="232"/>
      <c r="J160" s="233">
        <f>ROUND(I160*H160,2)</f>
        <v>0</v>
      </c>
      <c r="K160" s="229" t="s">
        <v>213</v>
      </c>
      <c r="L160" s="45"/>
      <c r="M160" s="234" t="s">
        <v>1</v>
      </c>
      <c r="N160" s="235" t="s">
        <v>49</v>
      </c>
      <c r="O160" s="92"/>
      <c r="P160" s="236">
        <f>O160*H160</f>
        <v>0</v>
      </c>
      <c r="Q160" s="236">
        <v>0.35759999999999997</v>
      </c>
      <c r="R160" s="236">
        <f>Q160*H160</f>
        <v>125.87519999999999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138</v>
      </c>
      <c r="AT160" s="238" t="s">
        <v>142</v>
      </c>
      <c r="AU160" s="238" t="s">
        <v>92</v>
      </c>
      <c r="AY160" s="18" t="s">
        <v>139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21</v>
      </c>
      <c r="BK160" s="239">
        <f>ROUND(I160*H160,2)</f>
        <v>0</v>
      </c>
      <c r="BL160" s="18" t="s">
        <v>138</v>
      </c>
      <c r="BM160" s="238" t="s">
        <v>665</v>
      </c>
    </row>
    <row r="161" s="2" customFormat="1">
      <c r="A161" s="39"/>
      <c r="B161" s="40"/>
      <c r="C161" s="41"/>
      <c r="D161" s="240" t="s">
        <v>147</v>
      </c>
      <c r="E161" s="41"/>
      <c r="F161" s="241" t="s">
        <v>340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147</v>
      </c>
      <c r="AU161" s="18" t="s">
        <v>92</v>
      </c>
    </row>
    <row r="162" s="2" customFormat="1">
      <c r="A162" s="39"/>
      <c r="B162" s="40"/>
      <c r="C162" s="41"/>
      <c r="D162" s="249" t="s">
        <v>216</v>
      </c>
      <c r="E162" s="41"/>
      <c r="F162" s="250" t="s">
        <v>341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216</v>
      </c>
      <c r="AU162" s="18" t="s">
        <v>92</v>
      </c>
    </row>
    <row r="163" s="13" customFormat="1">
      <c r="A163" s="13"/>
      <c r="B163" s="251"/>
      <c r="C163" s="252"/>
      <c r="D163" s="240" t="s">
        <v>218</v>
      </c>
      <c r="E163" s="253" t="s">
        <v>1</v>
      </c>
      <c r="F163" s="254" t="s">
        <v>653</v>
      </c>
      <c r="G163" s="252"/>
      <c r="H163" s="255">
        <v>352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218</v>
      </c>
      <c r="AU163" s="261" t="s">
        <v>92</v>
      </c>
      <c r="AV163" s="13" t="s">
        <v>92</v>
      </c>
      <c r="AW163" s="13" t="s">
        <v>39</v>
      </c>
      <c r="AX163" s="13" t="s">
        <v>84</v>
      </c>
      <c r="AY163" s="261" t="s">
        <v>139</v>
      </c>
    </row>
    <row r="164" s="14" customFormat="1">
      <c r="A164" s="14"/>
      <c r="B164" s="262"/>
      <c r="C164" s="263"/>
      <c r="D164" s="240" t="s">
        <v>218</v>
      </c>
      <c r="E164" s="264" t="s">
        <v>1</v>
      </c>
      <c r="F164" s="265" t="s">
        <v>220</v>
      </c>
      <c r="G164" s="263"/>
      <c r="H164" s="266">
        <v>352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218</v>
      </c>
      <c r="AU164" s="272" t="s">
        <v>92</v>
      </c>
      <c r="AV164" s="14" t="s">
        <v>138</v>
      </c>
      <c r="AW164" s="14" t="s">
        <v>39</v>
      </c>
      <c r="AX164" s="14" t="s">
        <v>21</v>
      </c>
      <c r="AY164" s="272" t="s">
        <v>139</v>
      </c>
    </row>
    <row r="165" s="2" customFormat="1" ht="24.15" customHeight="1">
      <c r="A165" s="39"/>
      <c r="B165" s="40"/>
      <c r="C165" s="227" t="s">
        <v>26</v>
      </c>
      <c r="D165" s="227" t="s">
        <v>142</v>
      </c>
      <c r="E165" s="228" t="s">
        <v>666</v>
      </c>
      <c r="F165" s="229" t="s">
        <v>667</v>
      </c>
      <c r="G165" s="230" t="s">
        <v>257</v>
      </c>
      <c r="H165" s="231">
        <v>320</v>
      </c>
      <c r="I165" s="232"/>
      <c r="J165" s="233">
        <f>ROUND(I165*H165,2)</f>
        <v>0</v>
      </c>
      <c r="K165" s="229" t="s">
        <v>213</v>
      </c>
      <c r="L165" s="45"/>
      <c r="M165" s="234" t="s">
        <v>1</v>
      </c>
      <c r="N165" s="235" t="s">
        <v>49</v>
      </c>
      <c r="O165" s="92"/>
      <c r="P165" s="236">
        <f>O165*H165</f>
        <v>0</v>
      </c>
      <c r="Q165" s="236">
        <v>0.0056100000000000004</v>
      </c>
      <c r="R165" s="236">
        <f>Q165*H165</f>
        <v>1.7952000000000001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138</v>
      </c>
      <c r="AT165" s="238" t="s">
        <v>142</v>
      </c>
      <c r="AU165" s="238" t="s">
        <v>92</v>
      </c>
      <c r="AY165" s="18" t="s">
        <v>139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21</v>
      </c>
      <c r="BK165" s="239">
        <f>ROUND(I165*H165,2)</f>
        <v>0</v>
      </c>
      <c r="BL165" s="18" t="s">
        <v>138</v>
      </c>
      <c r="BM165" s="238" t="s">
        <v>668</v>
      </c>
    </row>
    <row r="166" s="2" customFormat="1">
      <c r="A166" s="39"/>
      <c r="B166" s="40"/>
      <c r="C166" s="41"/>
      <c r="D166" s="240" t="s">
        <v>147</v>
      </c>
      <c r="E166" s="41"/>
      <c r="F166" s="241" t="s">
        <v>669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147</v>
      </c>
      <c r="AU166" s="18" t="s">
        <v>92</v>
      </c>
    </row>
    <row r="167" s="2" customFormat="1">
      <c r="A167" s="39"/>
      <c r="B167" s="40"/>
      <c r="C167" s="41"/>
      <c r="D167" s="249" t="s">
        <v>216</v>
      </c>
      <c r="E167" s="41"/>
      <c r="F167" s="250" t="s">
        <v>670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216</v>
      </c>
      <c r="AU167" s="18" t="s">
        <v>92</v>
      </c>
    </row>
    <row r="168" s="2" customFormat="1" ht="24.15" customHeight="1">
      <c r="A168" s="39"/>
      <c r="B168" s="40"/>
      <c r="C168" s="227" t="s">
        <v>302</v>
      </c>
      <c r="D168" s="227" t="s">
        <v>142</v>
      </c>
      <c r="E168" s="228" t="s">
        <v>671</v>
      </c>
      <c r="F168" s="229" t="s">
        <v>350</v>
      </c>
      <c r="G168" s="230" t="s">
        <v>257</v>
      </c>
      <c r="H168" s="231">
        <v>320</v>
      </c>
      <c r="I168" s="232"/>
      <c r="J168" s="233">
        <f>ROUND(I168*H168,2)</f>
        <v>0</v>
      </c>
      <c r="K168" s="229" t="s">
        <v>213</v>
      </c>
      <c r="L168" s="45"/>
      <c r="M168" s="234" t="s">
        <v>1</v>
      </c>
      <c r="N168" s="235" t="s">
        <v>49</v>
      </c>
      <c r="O168" s="92"/>
      <c r="P168" s="236">
        <f>O168*H168</f>
        <v>0</v>
      </c>
      <c r="Q168" s="236">
        <v>0.00060999999999999997</v>
      </c>
      <c r="R168" s="236">
        <f>Q168*H168</f>
        <v>0.19519999999999999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138</v>
      </c>
      <c r="AT168" s="238" t="s">
        <v>142</v>
      </c>
      <c r="AU168" s="238" t="s">
        <v>92</v>
      </c>
      <c r="AY168" s="18" t="s">
        <v>139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21</v>
      </c>
      <c r="BK168" s="239">
        <f>ROUND(I168*H168,2)</f>
        <v>0</v>
      </c>
      <c r="BL168" s="18" t="s">
        <v>138</v>
      </c>
      <c r="BM168" s="238" t="s">
        <v>672</v>
      </c>
    </row>
    <row r="169" s="2" customFormat="1">
      <c r="A169" s="39"/>
      <c r="B169" s="40"/>
      <c r="C169" s="41"/>
      <c r="D169" s="240" t="s">
        <v>147</v>
      </c>
      <c r="E169" s="41"/>
      <c r="F169" s="241" t="s">
        <v>352</v>
      </c>
      <c r="G169" s="41"/>
      <c r="H169" s="41"/>
      <c r="I169" s="242"/>
      <c r="J169" s="41"/>
      <c r="K169" s="41"/>
      <c r="L169" s="45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147</v>
      </c>
      <c r="AU169" s="18" t="s">
        <v>92</v>
      </c>
    </row>
    <row r="170" s="2" customFormat="1">
      <c r="A170" s="39"/>
      <c r="B170" s="40"/>
      <c r="C170" s="41"/>
      <c r="D170" s="249" t="s">
        <v>216</v>
      </c>
      <c r="E170" s="41"/>
      <c r="F170" s="250" t="s">
        <v>673</v>
      </c>
      <c r="G170" s="41"/>
      <c r="H170" s="41"/>
      <c r="I170" s="242"/>
      <c r="J170" s="41"/>
      <c r="K170" s="41"/>
      <c r="L170" s="45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216</v>
      </c>
      <c r="AU170" s="18" t="s">
        <v>92</v>
      </c>
    </row>
    <row r="171" s="2" customFormat="1" ht="33" customHeight="1">
      <c r="A171" s="39"/>
      <c r="B171" s="40"/>
      <c r="C171" s="227" t="s">
        <v>8</v>
      </c>
      <c r="D171" s="227" t="s">
        <v>142</v>
      </c>
      <c r="E171" s="228" t="s">
        <v>355</v>
      </c>
      <c r="F171" s="229" t="s">
        <v>674</v>
      </c>
      <c r="G171" s="230" t="s">
        <v>257</v>
      </c>
      <c r="H171" s="231">
        <v>320</v>
      </c>
      <c r="I171" s="232"/>
      <c r="J171" s="233">
        <f>ROUND(I171*H171,2)</f>
        <v>0</v>
      </c>
      <c r="K171" s="229" t="s">
        <v>213</v>
      </c>
      <c r="L171" s="45"/>
      <c r="M171" s="234" t="s">
        <v>1</v>
      </c>
      <c r="N171" s="235" t="s">
        <v>49</v>
      </c>
      <c r="O171" s="92"/>
      <c r="P171" s="236">
        <f>O171*H171</f>
        <v>0</v>
      </c>
      <c r="Q171" s="236">
        <v>0.10373</v>
      </c>
      <c r="R171" s="236">
        <f>Q171*H171</f>
        <v>33.193600000000004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138</v>
      </c>
      <c r="AT171" s="238" t="s">
        <v>142</v>
      </c>
      <c r="AU171" s="238" t="s">
        <v>92</v>
      </c>
      <c r="AY171" s="18" t="s">
        <v>139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21</v>
      </c>
      <c r="BK171" s="239">
        <f>ROUND(I171*H171,2)</f>
        <v>0</v>
      </c>
      <c r="BL171" s="18" t="s">
        <v>138</v>
      </c>
      <c r="BM171" s="238" t="s">
        <v>675</v>
      </c>
    </row>
    <row r="172" s="2" customFormat="1">
      <c r="A172" s="39"/>
      <c r="B172" s="40"/>
      <c r="C172" s="41"/>
      <c r="D172" s="240" t="s">
        <v>147</v>
      </c>
      <c r="E172" s="41"/>
      <c r="F172" s="241" t="s">
        <v>358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147</v>
      </c>
      <c r="AU172" s="18" t="s">
        <v>92</v>
      </c>
    </row>
    <row r="173" s="2" customFormat="1">
      <c r="A173" s="39"/>
      <c r="B173" s="40"/>
      <c r="C173" s="41"/>
      <c r="D173" s="249" t="s">
        <v>216</v>
      </c>
      <c r="E173" s="41"/>
      <c r="F173" s="250" t="s">
        <v>359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216</v>
      </c>
      <c r="AU173" s="18" t="s">
        <v>92</v>
      </c>
    </row>
    <row r="174" s="12" customFormat="1" ht="22.8" customHeight="1">
      <c r="A174" s="12"/>
      <c r="B174" s="211"/>
      <c r="C174" s="212"/>
      <c r="D174" s="213" t="s">
        <v>83</v>
      </c>
      <c r="E174" s="225" t="s">
        <v>525</v>
      </c>
      <c r="F174" s="225" t="s">
        <v>526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SUM(P175:P177)</f>
        <v>0</v>
      </c>
      <c r="Q174" s="219"/>
      <c r="R174" s="220">
        <f>SUM(R175:R177)</f>
        <v>0</v>
      </c>
      <c r="S174" s="219"/>
      <c r="T174" s="221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21</v>
      </c>
      <c r="AT174" s="223" t="s">
        <v>83</v>
      </c>
      <c r="AU174" s="223" t="s">
        <v>21</v>
      </c>
      <c r="AY174" s="222" t="s">
        <v>139</v>
      </c>
      <c r="BK174" s="224">
        <f>SUM(BK175:BK177)</f>
        <v>0</v>
      </c>
    </row>
    <row r="175" s="2" customFormat="1" ht="33" customHeight="1">
      <c r="A175" s="39"/>
      <c r="B175" s="40"/>
      <c r="C175" s="227" t="s">
        <v>310</v>
      </c>
      <c r="D175" s="227" t="s">
        <v>142</v>
      </c>
      <c r="E175" s="228" t="s">
        <v>676</v>
      </c>
      <c r="F175" s="229" t="s">
        <v>677</v>
      </c>
      <c r="G175" s="230" t="s">
        <v>502</v>
      </c>
      <c r="H175" s="231">
        <v>695.73599999999999</v>
      </c>
      <c r="I175" s="232"/>
      <c r="J175" s="233">
        <f>ROUND(I175*H175,2)</f>
        <v>0</v>
      </c>
      <c r="K175" s="229" t="s">
        <v>213</v>
      </c>
      <c r="L175" s="45"/>
      <c r="M175" s="234" t="s">
        <v>1</v>
      </c>
      <c r="N175" s="235" t="s">
        <v>49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138</v>
      </c>
      <c r="AT175" s="238" t="s">
        <v>142</v>
      </c>
      <c r="AU175" s="238" t="s">
        <v>92</v>
      </c>
      <c r="AY175" s="18" t="s">
        <v>139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21</v>
      </c>
      <c r="BK175" s="239">
        <f>ROUND(I175*H175,2)</f>
        <v>0</v>
      </c>
      <c r="BL175" s="18" t="s">
        <v>138</v>
      </c>
      <c r="BM175" s="238" t="s">
        <v>678</v>
      </c>
    </row>
    <row r="176" s="2" customFormat="1">
      <c r="A176" s="39"/>
      <c r="B176" s="40"/>
      <c r="C176" s="41"/>
      <c r="D176" s="240" t="s">
        <v>147</v>
      </c>
      <c r="E176" s="41"/>
      <c r="F176" s="241" t="s">
        <v>679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147</v>
      </c>
      <c r="AU176" s="18" t="s">
        <v>92</v>
      </c>
    </row>
    <row r="177" s="2" customFormat="1">
      <c r="A177" s="39"/>
      <c r="B177" s="40"/>
      <c r="C177" s="41"/>
      <c r="D177" s="249" t="s">
        <v>216</v>
      </c>
      <c r="E177" s="41"/>
      <c r="F177" s="250" t="s">
        <v>680</v>
      </c>
      <c r="G177" s="41"/>
      <c r="H177" s="41"/>
      <c r="I177" s="242"/>
      <c r="J177" s="41"/>
      <c r="K177" s="41"/>
      <c r="L177" s="45"/>
      <c r="M177" s="245"/>
      <c r="N177" s="246"/>
      <c r="O177" s="247"/>
      <c r="P177" s="247"/>
      <c r="Q177" s="247"/>
      <c r="R177" s="247"/>
      <c r="S177" s="247"/>
      <c r="T177" s="248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216</v>
      </c>
      <c r="AU177" s="18" t="s">
        <v>92</v>
      </c>
    </row>
    <row r="178" s="2" customFormat="1" ht="6.96" customHeight="1">
      <c r="A178" s="39"/>
      <c r="B178" s="67"/>
      <c r="C178" s="68"/>
      <c r="D178" s="68"/>
      <c r="E178" s="68"/>
      <c r="F178" s="68"/>
      <c r="G178" s="68"/>
      <c r="H178" s="68"/>
      <c r="I178" s="68"/>
      <c r="J178" s="68"/>
      <c r="K178" s="68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BuwgQKGFZr3b4gdHVoylVyrHWJ8IuIQ0QvhEUoO7hi69oPK+x10873nbjn3DEbLaG7BGDCo6KVMUV+hkf7HXMA==" hashValue="ESK8dGRvQyUYpTm+hpc0Thbdkew0DyldcG1ktiaW7fXHYzfERMEuTRnBtIQGFO5/fU7og4EyiFSBpZDQ9oLCXw==" algorithmName="SHA-512" password="CC35"/>
  <autoFilter ref="C123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9" r:id="rId1" display="https://podminky.urs.cz/item/CS_URS_2024_01/131351104"/>
    <hyperlink ref="F134" r:id="rId2" display="https://podminky.urs.cz/item/CS_URS_2024_01/162651132"/>
    <hyperlink ref="F137" r:id="rId3" display="https://podminky.urs.cz/item/CS_URS_2024_01/171201231"/>
    <hyperlink ref="F142" r:id="rId4" display="https://podminky.urs.cz/item/CS_URS_2024_01/181951114"/>
    <hyperlink ref="F147" r:id="rId5" display="https://podminky.urs.cz/item/CS_URS_2024_01/043154000"/>
    <hyperlink ref="F151" r:id="rId6" display="https://podminky.urs.cz/item/CS_URS_2024_01/564732111"/>
    <hyperlink ref="F154" r:id="rId7" display="https://podminky.urs.cz/item/CS_URS_2024_01/564861111"/>
    <hyperlink ref="F159" r:id="rId8" display="https://podminky.urs.cz/item/CS_URS_2024_01/565155121"/>
    <hyperlink ref="F162" r:id="rId9" display="https://podminky.urs.cz/item/CS_URS_2024_01/567122113"/>
    <hyperlink ref="F167" r:id="rId10" display="https://podminky.urs.cz/item/CS_URS_2024_01/573111111"/>
    <hyperlink ref="F170" r:id="rId11" display="https://podminky.urs.cz/item/CS_URS_2024_01/573211111"/>
    <hyperlink ref="F173" r:id="rId12" display="https://podminky.urs.cz/item/CS_URS_2024_01/577134121"/>
    <hyperlink ref="F177" r:id="rId13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2024-03-26T09:07:47Z</dcterms:created>
  <dcterms:modified xsi:type="dcterms:W3CDTF">2024-03-26T09:07:54Z</dcterms:modified>
</cp:coreProperties>
</file>